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J:\1704\1801\4-16 Madden Road\1.05_Submittals\Final_Plans\Current\Bid Package\"/>
    </mc:Choice>
  </mc:AlternateContent>
  <xr:revisionPtr revIDLastSave="0" documentId="13_ncr:1_{4FEB6310-2BA3-4EBB-BEAF-17B0D7FF3672}" xr6:coauthVersionLast="47" xr6:coauthVersionMax="47" xr10:uidLastSave="{00000000-0000-0000-0000-000000000000}"/>
  <workbookProtection workbookAlgorithmName="SHA-512" workbookHashValue="Ce8RQnUPn4elrQda6manL0KRpYsIM/tzb1va/A1XzByGZpeh0jz26mqua1vrz9NGTSoURAZxQqgmpKBvS5526A==" workbookSaltValue="9HXlLRL7FI/prBzvPJ66dA==" workbookSpinCount="100000" lockStructure="1"/>
  <bookViews>
    <workbookView xWindow="-120" yWindow="-120" windowWidth="29040" windowHeight="15840" xr2:uid="{00000000-000D-0000-FFFF-FFFF00000000}"/>
  </bookViews>
  <sheets>
    <sheet name="Bid Form" sheetId="2" r:id="rId1"/>
  </sheets>
  <definedNames>
    <definedName name="_xlnm.Print_Area" localSheetId="0">'Bid Form'!$B$2:$J$241</definedName>
    <definedName name="_xlnm.Print_Titles" localSheetId="0">'Bid Form'!$3:$3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3" i="2" l="1"/>
  <c r="B225" i="2"/>
  <c r="B224" i="2"/>
  <c r="B201" i="2"/>
  <c r="B202" i="2" s="1"/>
  <c r="B203" i="2" s="1"/>
  <c r="B204" i="2" s="1"/>
  <c r="B205" i="2" s="1"/>
  <c r="B206" i="2" s="1"/>
  <c r="B207" i="2" s="1"/>
  <c r="B208" i="2" s="1"/>
  <c r="B209" i="2" s="1"/>
  <c r="B210" i="2" s="1"/>
  <c r="B211" i="2" s="1"/>
  <c r="B212" i="2" s="1"/>
  <c r="B213" i="2" s="1"/>
  <c r="B214" i="2" s="1"/>
  <c r="B215" i="2" s="1"/>
  <c r="B216" i="2" s="1"/>
  <c r="B217" i="2" s="1"/>
  <c r="B218" i="2" s="1"/>
  <c r="B219" i="2" s="1"/>
  <c r="B220" i="2" s="1"/>
  <c r="B197" i="2"/>
  <c r="B198" i="2" s="1"/>
  <c r="B199" i="2" s="1"/>
  <c r="B200" i="2" s="1"/>
  <c r="B183" i="2"/>
  <c r="B184" i="2" s="1"/>
  <c r="B185" i="2" s="1"/>
  <c r="B186" i="2" s="1"/>
  <c r="B187" i="2" s="1"/>
  <c r="B188" i="2" s="1"/>
  <c r="B189" i="2" s="1"/>
  <c r="B190" i="2" s="1"/>
  <c r="B191" i="2" s="1"/>
  <c r="B192" i="2" s="1"/>
  <c r="B193" i="2" s="1"/>
  <c r="B194" i="2" s="1"/>
  <c r="B179" i="2"/>
  <c r="B180" i="2" s="1"/>
  <c r="B181" i="2" s="1"/>
  <c r="B182" i="2" s="1"/>
  <c r="B174" i="2"/>
  <c r="B175" i="2" s="1"/>
  <c r="B172" i="2"/>
  <c r="B173" i="2" s="1"/>
  <c r="B168" i="2"/>
  <c r="B169" i="2" s="1"/>
  <c r="B166" i="2"/>
  <c r="B167" i="2"/>
  <c r="B163" i="2"/>
  <c r="B158" i="2"/>
  <c r="B159" i="2" s="1"/>
  <c r="B160" i="2" s="1"/>
  <c r="B161" i="2" s="1"/>
  <c r="B162" i="2" s="1"/>
  <c r="B156" i="2"/>
  <c r="B157" i="2" s="1"/>
  <c r="B150" i="2"/>
  <c r="B151" i="2" s="1"/>
  <c r="B152" i="2" s="1"/>
  <c r="B148" i="2"/>
  <c r="B149" i="2" s="1"/>
  <c r="B143" i="2"/>
  <c r="B144" i="2" s="1"/>
  <c r="B142" i="2"/>
  <c r="B141" i="2"/>
  <c r="B137" i="2"/>
  <c r="B136" i="2"/>
  <c r="B135" i="2"/>
  <c r="B129" i="2"/>
  <c r="B130" i="2" s="1"/>
  <c r="B114" i="2"/>
  <c r="B115" i="2" s="1"/>
  <c r="B116" i="2" s="1"/>
  <c r="B117" i="2" s="1"/>
  <c r="B118" i="2" s="1"/>
  <c r="B119" i="2" s="1"/>
  <c r="B120" i="2" s="1"/>
  <c r="B121" i="2" s="1"/>
  <c r="B112" i="2"/>
  <c r="B113" i="2" s="1"/>
  <c r="B109" i="2"/>
  <c r="B93" i="2"/>
  <c r="B94" i="2" s="1"/>
  <c r="B95" i="2" s="1"/>
  <c r="B96" i="2" s="1"/>
  <c r="B97" i="2" s="1"/>
  <c r="B98" i="2" s="1"/>
  <c r="B99" i="2" s="1"/>
  <c r="B100" i="2" s="1"/>
  <c r="B101" i="2" s="1"/>
  <c r="B102" i="2" s="1"/>
  <c r="B103" i="2" s="1"/>
  <c r="B104" i="2" s="1"/>
  <c r="B105" i="2" s="1"/>
  <c r="B106" i="2" s="1"/>
  <c r="B91" i="2"/>
  <c r="B92" i="2" s="1"/>
  <c r="B81" i="2"/>
  <c r="B82" i="2"/>
  <c r="B83" i="2" s="1"/>
  <c r="B84" i="2" s="1"/>
  <c r="B85" i="2" s="1"/>
  <c r="B86" i="2" s="1"/>
  <c r="B87" i="2" s="1"/>
  <c r="B88" i="2" s="1"/>
  <c r="B79" i="2"/>
  <c r="B72" i="2"/>
  <c r="B73" i="2" s="1"/>
  <c r="B74" i="2" s="1"/>
  <c r="B75" i="2" s="1"/>
  <c r="B76" i="2" s="1"/>
  <c r="B70" i="2"/>
  <c r="B80" i="2"/>
  <c r="B71" i="2"/>
  <c r="B65" i="2"/>
  <c r="B61" i="2"/>
  <c r="B60" i="2"/>
  <c r="B59" i="2"/>
  <c r="B49" i="2"/>
  <c r="B50" i="2" s="1"/>
  <c r="B51" i="2" s="1"/>
  <c r="B52" i="2" s="1"/>
  <c r="B53" i="2" s="1"/>
  <c r="B54" i="2" s="1"/>
  <c r="B55" i="2" s="1"/>
  <c r="B56" i="2" s="1"/>
  <c r="B48" i="2"/>
  <c r="B47" i="2"/>
  <c r="B44" i="2"/>
  <c r="B28" i="2"/>
  <c r="B29" i="2" s="1"/>
  <c r="B30" i="2" s="1"/>
  <c r="B31" i="2" s="1"/>
  <c r="B32" i="2" s="1"/>
  <c r="B33" i="2" s="1"/>
  <c r="B34" i="2" s="1"/>
  <c r="B35" i="2" s="1"/>
  <c r="B36" i="2" s="1"/>
  <c r="B37" i="2" s="1"/>
  <c r="B38" i="2" s="1"/>
  <c r="B39" i="2" s="1"/>
  <c r="B40" i="2" s="1"/>
  <c r="B41" i="2" s="1"/>
  <c r="B26" i="2"/>
  <c r="B27" i="2" s="1"/>
  <c r="B16" i="2"/>
  <c r="B17" i="2"/>
  <c r="B18" i="2" s="1"/>
  <c r="B19" i="2" s="1"/>
  <c r="B20" i="2" s="1"/>
  <c r="B21" i="2" s="1"/>
  <c r="B22" i="2" s="1"/>
  <c r="B23" i="2" s="1"/>
  <c r="B15" i="2"/>
  <c r="B14" i="2"/>
  <c r="B7" i="2"/>
  <c r="B8" i="2" s="1"/>
  <c r="B9" i="2" s="1"/>
  <c r="B10" i="2" s="1"/>
  <c r="B11" i="2" s="1"/>
  <c r="B6" i="2"/>
  <c r="J130" i="2" l="1"/>
  <c r="J129" i="2"/>
  <c r="J126" i="2"/>
  <c r="J125" i="2"/>
  <c r="J124" i="2"/>
  <c r="B124" i="2"/>
  <c r="J121" i="2"/>
  <c r="J120" i="2"/>
  <c r="J119" i="2"/>
  <c r="J118" i="2"/>
  <c r="J117" i="2"/>
  <c r="J116" i="2"/>
  <c r="J115" i="2"/>
  <c r="J114" i="2"/>
  <c r="J113" i="2"/>
  <c r="J112" i="2"/>
  <c r="J109" i="2"/>
  <c r="J110" i="2" s="1"/>
  <c r="J106" i="2"/>
  <c r="J105" i="2"/>
  <c r="J104" i="2"/>
  <c r="J103" i="2"/>
  <c r="J102" i="2"/>
  <c r="J101" i="2"/>
  <c r="J100" i="2"/>
  <c r="J99" i="2"/>
  <c r="J98" i="2"/>
  <c r="J97" i="2"/>
  <c r="J96" i="2"/>
  <c r="J95" i="2"/>
  <c r="J94" i="2"/>
  <c r="J93" i="2"/>
  <c r="J92" i="2"/>
  <c r="J91" i="2"/>
  <c r="J88" i="2"/>
  <c r="J87" i="2"/>
  <c r="J86" i="2"/>
  <c r="J85" i="2"/>
  <c r="J84" i="2"/>
  <c r="J83" i="2"/>
  <c r="J82" i="2"/>
  <c r="J81" i="2"/>
  <c r="J80" i="2"/>
  <c r="J79" i="2"/>
  <c r="J76" i="2"/>
  <c r="J75" i="2"/>
  <c r="J74" i="2"/>
  <c r="J73" i="2"/>
  <c r="J72" i="2"/>
  <c r="J71" i="2"/>
  <c r="J70" i="2"/>
  <c r="B125" i="2" l="1"/>
  <c r="B126" i="2" s="1"/>
  <c r="J131" i="2"/>
  <c r="J127" i="2"/>
  <c r="J89" i="2"/>
  <c r="J77" i="2"/>
  <c r="J122" i="2"/>
  <c r="J107" i="2"/>
  <c r="J132" i="2" l="1"/>
  <c r="J225" i="2" l="1"/>
  <c r="J224" i="2"/>
  <c r="J223" i="2"/>
  <c r="J220" i="2"/>
  <c r="J219" i="2"/>
  <c r="J218" i="2"/>
  <c r="J217" i="2"/>
  <c r="J216" i="2"/>
  <c r="J215" i="2"/>
  <c r="J214" i="2"/>
  <c r="J213" i="2"/>
  <c r="J212" i="2"/>
  <c r="J211" i="2"/>
  <c r="J210" i="2"/>
  <c r="J209" i="2"/>
  <c r="J208" i="2"/>
  <c r="J207" i="2"/>
  <c r="J206" i="2"/>
  <c r="J205" i="2"/>
  <c r="J204" i="2"/>
  <c r="J203" i="2"/>
  <c r="J202" i="2"/>
  <c r="J201" i="2"/>
  <c r="J200" i="2"/>
  <c r="J199" i="2"/>
  <c r="J198" i="2"/>
  <c r="J197" i="2"/>
  <c r="J194" i="2"/>
  <c r="J193" i="2"/>
  <c r="J192" i="2"/>
  <c r="J191" i="2"/>
  <c r="J190" i="2"/>
  <c r="J189" i="2"/>
  <c r="J188" i="2"/>
  <c r="J187" i="2"/>
  <c r="J186" i="2"/>
  <c r="J185" i="2"/>
  <c r="J184" i="2"/>
  <c r="J183" i="2"/>
  <c r="J182" i="2"/>
  <c r="J181" i="2"/>
  <c r="J180" i="2"/>
  <c r="J179" i="2"/>
  <c r="J175" i="2"/>
  <c r="J174" i="2"/>
  <c r="J173" i="2"/>
  <c r="J172" i="2"/>
  <c r="J169" i="2"/>
  <c r="J168" i="2"/>
  <c r="J167" i="2"/>
  <c r="J166" i="2"/>
  <c r="J163" i="2"/>
  <c r="J162" i="2"/>
  <c r="J161" i="2"/>
  <c r="J160" i="2"/>
  <c r="J159" i="2"/>
  <c r="J158" i="2"/>
  <c r="J157" i="2"/>
  <c r="J156" i="2"/>
  <c r="J152" i="2"/>
  <c r="J151" i="2"/>
  <c r="J150" i="2"/>
  <c r="J149" i="2"/>
  <c r="J148" i="2"/>
  <c r="J144" i="2"/>
  <c r="J143" i="2"/>
  <c r="J142" i="2"/>
  <c r="J141" i="2"/>
  <c r="J137" i="2"/>
  <c r="J136" i="2"/>
  <c r="J135" i="2"/>
  <c r="J37" i="2"/>
  <c r="J38" i="2"/>
  <c r="J39" i="2"/>
  <c r="J40" i="2"/>
  <c r="J41" i="2"/>
  <c r="J44" i="2"/>
  <c r="J45" i="2" s="1"/>
  <c r="J47" i="2"/>
  <c r="J48" i="2"/>
  <c r="J49" i="2"/>
  <c r="J50" i="2"/>
  <c r="J51" i="2"/>
  <c r="J52" i="2"/>
  <c r="J53" i="2"/>
  <c r="J54" i="2"/>
  <c r="J55" i="2"/>
  <c r="J56" i="2"/>
  <c r="J59" i="2"/>
  <c r="J60" i="2"/>
  <c r="J61" i="2"/>
  <c r="J64" i="2"/>
  <c r="J65" i="2"/>
  <c r="J22" i="2"/>
  <c r="J23" i="2"/>
  <c r="J26" i="2"/>
  <c r="J27" i="2"/>
  <c r="J28" i="2"/>
  <c r="J29" i="2"/>
  <c r="J30" i="2"/>
  <c r="J31" i="2"/>
  <c r="J32" i="2"/>
  <c r="J33" i="2"/>
  <c r="J34" i="2"/>
  <c r="J35" i="2"/>
  <c r="J36" i="2"/>
  <c r="J21" i="2"/>
  <c r="J15" i="2"/>
  <c r="J16" i="2"/>
  <c r="J17" i="2"/>
  <c r="J18" i="2"/>
  <c r="J19" i="2"/>
  <c r="J20" i="2"/>
  <c r="J14" i="2"/>
  <c r="J6" i="2"/>
  <c r="J7" i="2"/>
  <c r="J8" i="2"/>
  <c r="J9" i="2"/>
  <c r="J10" i="2"/>
  <c r="J11" i="2"/>
  <c r="S32" i="2"/>
  <c r="Q32" i="2"/>
  <c r="O32" i="2"/>
  <c r="M32" i="2"/>
  <c r="J145" i="2" l="1"/>
  <c r="J170" i="2"/>
  <c r="J235" i="2" s="1"/>
  <c r="J138" i="2"/>
  <c r="J226" i="2"/>
  <c r="J176" i="2"/>
  <c r="J164" i="2"/>
  <c r="J195" i="2"/>
  <c r="J221" i="2"/>
  <c r="J237" i="2" s="1"/>
  <c r="J153" i="2"/>
  <c r="J5" i="2"/>
  <c r="J12" i="2" s="1"/>
  <c r="J66" i="2"/>
  <c r="J62" i="2"/>
  <c r="J57" i="2"/>
  <c r="J42" i="2"/>
  <c r="J24" i="2"/>
  <c r="S61" i="2"/>
  <c r="Q61" i="2"/>
  <c r="O61" i="2"/>
  <c r="M61" i="2"/>
  <c r="S60" i="2"/>
  <c r="Q60" i="2"/>
  <c r="O60" i="2"/>
  <c r="M60" i="2"/>
  <c r="Q59" i="2"/>
  <c r="O59" i="2"/>
  <c r="M59" i="2"/>
  <c r="S56" i="2"/>
  <c r="Q56" i="2"/>
  <c r="O56" i="2"/>
  <c r="M56" i="2"/>
  <c r="Q50" i="2"/>
  <c r="O50" i="2"/>
  <c r="M50" i="2"/>
  <c r="S49" i="2"/>
  <c r="Q49" i="2"/>
  <c r="O49" i="2"/>
  <c r="M49" i="2"/>
  <c r="Q48" i="2"/>
  <c r="O48" i="2"/>
  <c r="M48" i="2"/>
  <c r="S47" i="2"/>
  <c r="Q47" i="2"/>
  <c r="O47" i="2"/>
  <c r="M47" i="2"/>
  <c r="S44" i="2"/>
  <c r="Q44" i="2"/>
  <c r="O44" i="2"/>
  <c r="M44" i="2"/>
  <c r="S35" i="2"/>
  <c r="Q35" i="2"/>
  <c r="O35" i="2"/>
  <c r="M35" i="2"/>
  <c r="S34" i="2"/>
  <c r="Q34" i="2"/>
  <c r="O34" i="2"/>
  <c r="M34" i="2"/>
  <c r="S30" i="2"/>
  <c r="Q30" i="2"/>
  <c r="O30" i="2"/>
  <c r="M30" i="2"/>
  <c r="Q29" i="2"/>
  <c r="O29" i="2"/>
  <c r="M29" i="2"/>
  <c r="S28" i="2"/>
  <c r="Q28" i="2"/>
  <c r="O28" i="2"/>
  <c r="M28" i="2"/>
  <c r="Q27" i="2"/>
  <c r="O27" i="2"/>
  <c r="M27" i="2"/>
  <c r="S26" i="2"/>
  <c r="Q26" i="2"/>
  <c r="O26" i="2"/>
  <c r="M26" i="2"/>
  <c r="S22" i="2"/>
  <c r="Q22" i="2"/>
  <c r="O22" i="2"/>
  <c r="M22" i="2"/>
  <c r="S21" i="2"/>
  <c r="Q21" i="2"/>
  <c r="O21" i="2"/>
  <c r="M21" i="2"/>
  <c r="S20" i="2"/>
  <c r="Q20" i="2"/>
  <c r="O20" i="2"/>
  <c r="M20" i="2"/>
  <c r="S17" i="2"/>
  <c r="Q17" i="2"/>
  <c r="O17" i="2"/>
  <c r="M17" i="2"/>
  <c r="S15" i="2"/>
  <c r="Q15" i="2"/>
  <c r="O15" i="2"/>
  <c r="M15" i="2"/>
  <c r="S14" i="2"/>
  <c r="Q14" i="2"/>
  <c r="O14" i="2"/>
  <c r="M14" i="2"/>
  <c r="S10" i="2"/>
  <c r="Q10" i="2"/>
  <c r="O10" i="2"/>
  <c r="M10" i="2"/>
  <c r="S7" i="2"/>
  <c r="Q7" i="2"/>
  <c r="O7" i="2"/>
  <c r="M7" i="2"/>
  <c r="S6" i="2"/>
  <c r="Q6" i="2"/>
  <c r="O6" i="2"/>
  <c r="M6" i="2"/>
  <c r="S5" i="2"/>
  <c r="Q5" i="2"/>
  <c r="O5" i="2"/>
  <c r="M5" i="2"/>
  <c r="J232" i="2" l="1"/>
  <c r="J238" i="2"/>
  <c r="J236" i="2"/>
  <c r="J239" i="2"/>
  <c r="J234" i="2"/>
  <c r="J233" i="2"/>
  <c r="J227" i="2"/>
  <c r="J67" i="2"/>
  <c r="O57" i="2"/>
  <c r="O12" i="2"/>
  <c r="Q57" i="2"/>
  <c r="M57" i="2"/>
  <c r="M62" i="2"/>
  <c r="O45" i="2"/>
  <c r="M45" i="2"/>
  <c r="Q45" i="2"/>
  <c r="M42" i="2"/>
  <c r="O62" i="2"/>
  <c r="Q62" i="2"/>
  <c r="Q24" i="2"/>
  <c r="Q12" i="2"/>
  <c r="O42" i="2"/>
  <c r="Q42" i="2"/>
  <c r="M24" i="2"/>
  <c r="O24" i="2"/>
  <c r="M12" i="2"/>
  <c r="J240" i="2" l="1"/>
</calcChain>
</file>

<file path=xl/sharedStrings.xml><?xml version="1.0" encoding="utf-8"?>
<sst xmlns="http://schemas.openxmlformats.org/spreadsheetml/2006/main" count="815" uniqueCount="205">
  <si>
    <t>Item No.</t>
  </si>
  <si>
    <t>Item Description</t>
  </si>
  <si>
    <t>Unit Measure</t>
  </si>
  <si>
    <t>Unit Price</t>
  </si>
  <si>
    <t>Total in Figures</t>
  </si>
  <si>
    <t>CONTRACTOR 4</t>
  </si>
  <si>
    <t>LF</t>
  </si>
  <si>
    <t>SY</t>
  </si>
  <si>
    <t>EA</t>
  </si>
  <si>
    <t>CY</t>
  </si>
  <si>
    <t>STA</t>
  </si>
  <si>
    <t>LS</t>
  </si>
  <si>
    <t>A</t>
  </si>
  <si>
    <t>B</t>
  </si>
  <si>
    <t>C</t>
  </si>
  <si>
    <t>D</t>
  </si>
  <si>
    <t>E</t>
  </si>
  <si>
    <t>F</t>
  </si>
  <si>
    <t>Subtotal of A</t>
  </si>
  <si>
    <t>Subtotal of B</t>
  </si>
  <si>
    <t>Subtotal of C</t>
  </si>
  <si>
    <t>Subtotal of D</t>
  </si>
  <si>
    <t>Subtotal of E</t>
  </si>
  <si>
    <t>Spec No.</t>
  </si>
  <si>
    <t>Estimated Quantity</t>
  </si>
  <si>
    <t>Total Price</t>
  </si>
  <si>
    <t>TON</t>
  </si>
  <si>
    <t>CONTRACTOR 1</t>
  </si>
  <si>
    <t>CONTRACTOR 2</t>
  </si>
  <si>
    <t>CONTRACTOR 3</t>
  </si>
  <si>
    <t>Site Preparation and Earthwork</t>
  </si>
  <si>
    <t>x</t>
  </si>
  <si>
    <t>=</t>
  </si>
  <si>
    <t xml:space="preserve">Removing and Disposing of Existing Asphaltic Surface and base Material </t>
  </si>
  <si>
    <t xml:space="preserve">SY </t>
  </si>
  <si>
    <t xml:space="preserve">Paving </t>
  </si>
  <si>
    <t>GAL</t>
  </si>
  <si>
    <t>Prime Coat/ Sealer (0.3 GAL/SY)</t>
  </si>
  <si>
    <t>Drainage</t>
  </si>
  <si>
    <t>Parallel Headwall</t>
  </si>
  <si>
    <t>Reinforced Concrete Slope Paving (5 in)</t>
  </si>
  <si>
    <t xml:space="preserve">Traffic Control </t>
  </si>
  <si>
    <t>MO</t>
  </si>
  <si>
    <t>Signing and Pavement Marking</t>
  </si>
  <si>
    <t>Storm Water Pollution Prevention Plan Items</t>
  </si>
  <si>
    <t>Reinforced filter fabric Barrier</t>
  </si>
  <si>
    <t>AC</t>
  </si>
  <si>
    <t>Subtotal of F</t>
  </si>
  <si>
    <t>Cement</t>
  </si>
  <si>
    <t>Cement Trt (Mx Exst Mtl &amp; NW BS) (10")</t>
  </si>
  <si>
    <t>Type A Inlet (MOD)</t>
  </si>
  <si>
    <t>Fort Bend Project Sign</t>
  </si>
  <si>
    <t>Preparing Right of Way</t>
  </si>
  <si>
    <t>Clearing and Grubbing</t>
  </si>
  <si>
    <t>Roadway Excavation Including 3" Topsoil</t>
  </si>
  <si>
    <t>Remove And Dispose Of Existing Concrete Or Metal Pipe (All Sizes)</t>
  </si>
  <si>
    <t>Lime Treatment (6" Depth)</t>
  </si>
  <si>
    <t>Hydrated Lime (Slurry) or Commercial Lime Slurry</t>
  </si>
  <si>
    <t>Hot Mix Asphaltic Concrete Base Course (Black Base)</t>
  </si>
  <si>
    <t>Hot Mix - Hot Laid Asphaltic Concrete (2in) (Overlay Surface Course)(Includes Driveways)</t>
  </si>
  <si>
    <t>Reinforced Concrete Pipe, C76, Class III, Rubber Gasket (24")</t>
  </si>
  <si>
    <t>SET (Type II) (24") (RCP) (3:1) (C)</t>
  </si>
  <si>
    <t>SET (Type II) (24") (RCP) (4:1) (C)</t>
  </si>
  <si>
    <t>Traffic Control - Barricades, Barriers, Barrels, Cones, and Signing</t>
  </si>
  <si>
    <t xml:space="preserve">Aluminum Signs (Ground Mounted)- Furnish &amp; Install </t>
  </si>
  <si>
    <t>Reflectorized Pavement Markings Type I (Thermoplastic) 4" White/Solid - Furnish &amp; Applied</t>
  </si>
  <si>
    <t>Reflectorized Pavement Markings Type I  (Thermoplastic) 4" Yellow/Solid - Furnish &amp; Applied</t>
  </si>
  <si>
    <t>Reflectorized Pavement Markings Type I (Thermoplastic) 8" White/Solid - Furnish &amp; Applied</t>
  </si>
  <si>
    <t>Reflectorized Pavement Markings Type I (Thermoplastic) 12" White/Solid - Furnish &amp; Applied</t>
  </si>
  <si>
    <t xml:space="preserve">Reflectorized Pavement Markings Type I (Thermoplastic) 24" White/Solid - Furnish &amp; Applied </t>
  </si>
  <si>
    <t>Reflectorized Pavement Markings Type I 24" Yellow/Solid - Furnished &amp; Applied</t>
  </si>
  <si>
    <t xml:space="preserve">Reflectorized Pavement Markings Type I (Thermoplastic) Word "ONLY" - Furnish &amp; Applied </t>
  </si>
  <si>
    <t xml:space="preserve">Reflectorized Pavement Markings Type I (Thermoplastic) Single Arrow-LEFT - Furnish &amp; Applied </t>
  </si>
  <si>
    <t xml:space="preserve">Reflectorized Pavement Markers Type II-C-R - Furnish &amp; Install </t>
  </si>
  <si>
    <t xml:space="preserve">Hydro-Mulch Seeding </t>
  </si>
  <si>
    <t>SET (Type II) (48") (RCP) (3:1) (C)</t>
  </si>
  <si>
    <t>SET (Type II) (54") (RCP) (3:1) (C)</t>
  </si>
  <si>
    <t>Crushed Aggregate Base Course (3" Depth)</t>
  </si>
  <si>
    <t>Cement Stabilize backfill for RCP and Box Culvert Installation</t>
  </si>
  <si>
    <t>Reinforced Concrete Pipe, C76, Class IV, Rubber Gasket (24")</t>
  </si>
  <si>
    <t>Reinforced Concrete Pipe, C76, Class III, Rubber Gasket (48")</t>
  </si>
  <si>
    <t>Reinforced Concrete Pipe, C76, Class III, Rubber Gasket (54")</t>
  </si>
  <si>
    <t>Connect To Existing Storm Sewer With Concrete Collar</t>
  </si>
  <si>
    <t>Concrete Box Culvert (6' x 3')</t>
  </si>
  <si>
    <t xml:space="preserve">Type A Inlet </t>
  </si>
  <si>
    <t>Flowable Fill</t>
  </si>
  <si>
    <t>SWPPP Inspection and Maintenance (Min. bid of $6,000)</t>
  </si>
  <si>
    <t>Extra Work Items</t>
  </si>
  <si>
    <t>Off Duty Uniformed Officer as Directed by Engineer (Min Bid $40.00/HR)</t>
  </si>
  <si>
    <t>Video Recording Construction</t>
  </si>
  <si>
    <t>HR</t>
  </si>
  <si>
    <t>G</t>
  </si>
  <si>
    <t>Subtotal of G</t>
  </si>
  <si>
    <t>Conc Pav (Joint Reinf)(Fast Trk) (13")</t>
  </si>
  <si>
    <t>Remove Existing Roadway Sign</t>
  </si>
  <si>
    <t>ADA Ramp - Type 7</t>
  </si>
  <si>
    <t>SITE PREPARATION</t>
  </si>
  <si>
    <t>Clearing And Grubbing</t>
  </si>
  <si>
    <t>Remove &amp; Relocate Signs</t>
  </si>
  <si>
    <t>REMOVALS</t>
  </si>
  <si>
    <t>Milling Existing Pavement(All Depths)</t>
  </si>
  <si>
    <t>Remove Old Structure (Pipes)</t>
  </si>
  <si>
    <t>Remove And Dispose Of Existing Asphaltic Surface And Base Material (All Depths)</t>
  </si>
  <si>
    <t>ROADWAY</t>
  </si>
  <si>
    <t>Lime-Fly Ash Stabilized Subgrade (8" Depth)</t>
  </si>
  <si>
    <t>Hot Mix - Hot Laid Asphaltic Concrete</t>
  </si>
  <si>
    <t>SWPPP</t>
  </si>
  <si>
    <t>Topsoil</t>
  </si>
  <si>
    <t>Sodding for Erosion Control (Various Widths)</t>
  </si>
  <si>
    <t>Seeding And Erosion Control Blanket</t>
  </si>
  <si>
    <t>Reinforced Filter Fabric Barrier ( 60% of unit cost for furnish and installation and 40% of unit cost for removal)</t>
  </si>
  <si>
    <t>Stabilized Construction Access (Type 1-Rock; 60% of unit cost for furnish and installation, and 40% of unit cost for removal))</t>
  </si>
  <si>
    <t>Rock Filter Dam (Type 2; 60% of unit cost for furnish and installation, and 40% of unit cost for removal)</t>
  </si>
  <si>
    <t>Rock Filter Dam (Type 3; 60% of unit cost for furnish and installation, and 40% of unit cost for removal)</t>
  </si>
  <si>
    <t>SWPPP Inspection and Maintenance (Min. Bid - $6,000.)</t>
  </si>
  <si>
    <t>WORK ZONE</t>
  </si>
  <si>
    <t>Work Zone Pavement Markings 4" White/Solid (Removable) Furnished - Applied, Removed</t>
  </si>
  <si>
    <t>Work Zone Pavement Markings 4" Yellow/Solid (Removable) Furnished - Applied, Removed</t>
  </si>
  <si>
    <t>Work Zone Pavement Markings 24" White/Solid (Removable) Furnished - Applied, Removed</t>
  </si>
  <si>
    <t>DRAINAGE</t>
  </si>
  <si>
    <t>Reinforced Concrete Pipe, C76, Class III, Rubber Gasket (30")</t>
  </si>
  <si>
    <t>SET (Type II) (24") (RCP) (6:1) (P)</t>
  </si>
  <si>
    <t>SET (Type II) (30") (RCP) (6:1) (P)</t>
  </si>
  <si>
    <t>Subtotal F</t>
  </si>
  <si>
    <t>SIGNING AND PAVEMENT MARKINGS</t>
  </si>
  <si>
    <t xml:space="preserve">Reflectorized Pavement Markings Type I (Thermoplastic) Single Arrow-RIGHT - Furnish &amp; Applied </t>
  </si>
  <si>
    <t xml:space="preserve">Reflectorized Pavement Markers Type II-A-A Yellow - Furnish &amp; Install </t>
  </si>
  <si>
    <t>Reflectorized Pavement Marking Type I-C (4")</t>
  </si>
  <si>
    <t>Eliminate Existing Pavement Marking &amp; Marker (4")</t>
  </si>
  <si>
    <t>Eliminate Existing Pavement Marking &amp; Marker (Arrow)</t>
  </si>
  <si>
    <t>Eliminate Existing Pavement Marking &amp; Marker (Word)</t>
  </si>
  <si>
    <t>Eliminate Existing Pavement Marking &amp; Marker (24")</t>
  </si>
  <si>
    <t>Subtotal G</t>
  </si>
  <si>
    <t>H</t>
  </si>
  <si>
    <t>TRAFFIC SIGNAL</t>
  </si>
  <si>
    <t xml:space="preserve">     DRILL SHAFT (TRF SIG POLE)(36 IN)</t>
  </si>
  <si>
    <t>0416 6032</t>
  </si>
  <si>
    <t xml:space="preserve">     CONDT (PVC)(SCH 80)(2")</t>
  </si>
  <si>
    <t>0618 6046</t>
  </si>
  <si>
    <t xml:space="preserve">     CONDT (PVC)(SCH 80)(3")</t>
  </si>
  <si>
    <t>0618 6053</t>
  </si>
  <si>
    <t xml:space="preserve">     CONDT (PVC)(SCH 80)(3")(BORE)</t>
  </si>
  <si>
    <t>0618 6054</t>
  </si>
  <si>
    <t xml:space="preserve">     CONDT (PVC)(SCH 80)(4")</t>
  </si>
  <si>
    <t>0618 6058</t>
  </si>
  <si>
    <t xml:space="preserve">     ELEC CONDR (NO.8) BARE</t>
  </si>
  <si>
    <t>0620 6007</t>
  </si>
  <si>
    <t xml:space="preserve">     ELEC CONDR (NO.4) INSULATED</t>
  </si>
  <si>
    <t>0620 6012</t>
  </si>
  <si>
    <t xml:space="preserve">     TRAY CABLE (4 CONDR) 12 AWG</t>
  </si>
  <si>
    <t>0621 6005</t>
  </si>
  <si>
    <t xml:space="preserve">     GROUND BOX TY D (162922) W/APRON</t>
  </si>
  <si>
    <t>0624 6010</t>
  </si>
  <si>
    <t xml:space="preserve">     ELC SRV TY D 120/240 100 (NS)SS(E)SP(O)</t>
  </si>
  <si>
    <t>0628 6241</t>
  </si>
  <si>
    <t xml:space="preserve">     INSTALL HWY TRF SIG (ISOLATED) [FBC APPROVED SIGNAL EQUIPMENT LIST]</t>
  </si>
  <si>
    <t>0680 6002</t>
  </si>
  <si>
    <t xml:space="preserve">     VEH SIG SEC (12")LED(GRN) [DURALIGHT, MODEL# JXC300-HFT_03 HI-FLUX]</t>
  </si>
  <si>
    <t>0682 6001</t>
  </si>
  <si>
    <t xml:space="preserve">     VEH SIG SEC (12")LED(GRN ARW) [DURALIGHT, MODEL# JXJ300-07_03 CLEAR LENS]</t>
  </si>
  <si>
    <t>0682 6002</t>
  </si>
  <si>
    <t xml:space="preserve">     VEH SIG SEC (12")LED(YEL) [DURALIGHT, MODEL# JXC300-HFT_03 HI-FLUX]</t>
  </si>
  <si>
    <t>0682 6003</t>
  </si>
  <si>
    <t xml:space="preserve">     VEH SIG SEC (12")LED(YEL ARW) [DURALIGHT, MODEL# JXJ300-07_03 CLEAR LENS]</t>
  </si>
  <si>
    <t>0682 6004</t>
  </si>
  <si>
    <t xml:space="preserve">     VEH SIG SEC (12")LED(RED) [DURALIGHT, MODEL# JXC300-HFT_03 HI-FLUX]</t>
  </si>
  <si>
    <t>0682 6005</t>
  </si>
  <si>
    <t xml:space="preserve">     VEH SIG SEC (12")LED(RED ARW) [DURALIGHT, MODEL# JXJ300-07_03 CLEAR LENS]</t>
  </si>
  <si>
    <t>0682 6006</t>
  </si>
  <si>
    <t xml:space="preserve">     BACK PLATE (12")(3 SEC)</t>
  </si>
  <si>
    <t>0682 6023</t>
  </si>
  <si>
    <t xml:space="preserve">     BACK PLATE (12")(4 SEC)</t>
  </si>
  <si>
    <t>0682 6024</t>
  </si>
  <si>
    <t xml:space="preserve">     TRF SIG CBL (TY A)(12 AWG)(7 CONDR)</t>
  </si>
  <si>
    <t>0684 6012</t>
  </si>
  <si>
    <t xml:space="preserve">     INS TRF SIG PL AM(S) 1 ARM (24') LUM</t>
  </si>
  <si>
    <t>0686 6027</t>
  </si>
  <si>
    <t xml:space="preserve">     INS TRF SIG PL AM(S) 1 ARM (28')</t>
  </si>
  <si>
    <t>0686 6029</t>
  </si>
  <si>
    <t xml:space="preserve">     INS TRF SIG PL AM(S) 1 ARM (36') LUM</t>
  </si>
  <si>
    <t>0686 6039</t>
  </si>
  <si>
    <t xml:space="preserve">     VIVDS SYSTEM [ECONOLITE, AUTOSCOPE VISION AVISION A700-1172]</t>
  </si>
  <si>
    <t>SS6306</t>
  </si>
  <si>
    <t>Subtotal H</t>
  </si>
  <si>
    <t>I</t>
  </si>
  <si>
    <t>EXTRA WORK ITEMS</t>
  </si>
  <si>
    <t>Off-Duty Uniformed Peace Office - As Directed By Engineer (Min. Bid $25/Hr)</t>
  </si>
  <si>
    <t>Construction Safety Fence</t>
  </si>
  <si>
    <t>Subtotal I</t>
  </si>
  <si>
    <t>* Awarded vendor to submit a sample of specified items for inspection/approval by PID prior to order placement</t>
  </si>
  <si>
    <t>** The extra wrok items are to be used only on the instructions of the field engineer on the job.  No compenstation will be received for any part of these items unless they are actually used on the job under the direction of the field engineer.  Any additional items requried over and above those listed above will have to be secured on a change-in-contract and are not to be used until they have been approved by the County Auditor and/or Commissioner Court.  The amount subtotal for extra work items is to be included in the grand total of this bid.</t>
  </si>
  <si>
    <t>*** This figure should appear on the front cover of the Fort Bend County Bid Cover Sheet</t>
  </si>
  <si>
    <t>Madden Road Alternative 2</t>
  </si>
  <si>
    <t>Madden Road Alternative 1</t>
  </si>
  <si>
    <t xml:space="preserve">Old Richmond @ Pheasant Creek </t>
  </si>
  <si>
    <t>***Grand Total (All items)</t>
  </si>
  <si>
    <t>Roadway/Paving</t>
  </si>
  <si>
    <t>Signing and Pavement Markings</t>
  </si>
  <si>
    <t>Traffic Signal Items</t>
  </si>
  <si>
    <t>Workzone/Traffic Control 
Plan</t>
  </si>
  <si>
    <t>Site Preparation/Removals</t>
  </si>
  <si>
    <t xml:space="preserve">Totals </t>
  </si>
  <si>
    <t>TOTAL (Items A-G For ALT 1)</t>
  </si>
  <si>
    <t>TOTAL (Items A-G for ALT 2)</t>
  </si>
  <si>
    <t xml:space="preserve"> TOTAL (Items A-I for Pheasant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</si>
</sst>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u/>
      <sz val="11"/>
      <color theme="1"/>
      <name val="Calibri"/>
      <family val="2"/>
      <scheme val="minor"/>
    </font>
    <font>
      <sz val="11"/>
      <color rgb="FF000000"/>
      <name val="Calibri"/>
      <family val="2"/>
      <scheme val="minor"/>
    </font>
    <font>
      <sz val="10"/>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44" fontId="3" fillId="0" borderId="0" applyFont="0" applyFill="0" applyBorder="0" applyAlignment="0" applyProtection="0"/>
  </cellStyleXfs>
  <cellXfs count="259">
    <xf numFmtId="0" fontId="0" fillId="0" borderId="0" xfId="0"/>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7" xfId="0" applyBorder="1"/>
    <xf numFmtId="0" fontId="0" fillId="0" borderId="17" xfId="0" applyBorder="1" applyAlignment="1">
      <alignment horizontal="center" vertical="center"/>
    </xf>
    <xf numFmtId="0" fontId="0" fillId="0" borderId="18" xfId="0" applyBorder="1" applyAlignment="1">
      <alignment horizontal="center" vertical="center"/>
    </xf>
    <xf numFmtId="3" fontId="0" fillId="0" borderId="18" xfId="0" applyNumberFormat="1" applyBorder="1" applyAlignment="1">
      <alignment horizontal="center" vertical="center"/>
    </xf>
    <xf numFmtId="0" fontId="1" fillId="0" borderId="16" xfId="0" applyFont="1" applyBorder="1" applyAlignment="1">
      <alignment horizontal="center" vertical="center" wrapText="1"/>
    </xf>
    <xf numFmtId="3" fontId="1" fillId="0" borderId="17" xfId="0" applyNumberFormat="1" applyFont="1" applyBorder="1" applyAlignment="1">
      <alignment vertical="center"/>
    </xf>
    <xf numFmtId="3" fontId="1" fillId="0" borderId="20" xfId="0" applyNumberFormat="1" applyFont="1" applyBorder="1" applyAlignment="1">
      <alignment vertical="center"/>
    </xf>
    <xf numFmtId="0" fontId="1" fillId="0" borderId="12" xfId="0" applyFont="1" applyBorder="1" applyAlignment="1">
      <alignment horizontal="left" vertical="center" wrapText="1"/>
    </xf>
    <xf numFmtId="0" fontId="0" fillId="0" borderId="2" xfId="0" applyFont="1" applyBorder="1" applyAlignment="1">
      <alignment horizontal="center" vertical="center" wrapText="1"/>
    </xf>
    <xf numFmtId="0" fontId="0" fillId="0" borderId="23" xfId="0" applyFont="1" applyBorder="1" applyAlignment="1">
      <alignment horizontal="center" vertical="center" wrapText="1"/>
    </xf>
    <xf numFmtId="0" fontId="1" fillId="0" borderId="24" xfId="0" applyFont="1" applyBorder="1" applyAlignment="1">
      <alignment horizontal="left" vertical="center" wrapText="1"/>
    </xf>
    <xf numFmtId="0" fontId="0" fillId="0" borderId="18" xfId="0" applyBorder="1"/>
    <xf numFmtId="0" fontId="0" fillId="0" borderId="14" xfId="0" applyFont="1" applyBorder="1" applyAlignment="1">
      <alignment horizontal="center" vertical="center" wrapText="1"/>
    </xf>
    <xf numFmtId="0" fontId="0" fillId="0" borderId="20" xfId="0" applyBorder="1" applyAlignment="1">
      <alignment wrapText="1"/>
    </xf>
    <xf numFmtId="0" fontId="0" fillId="0" borderId="20" xfId="0" applyBorder="1" applyAlignment="1">
      <alignment horizontal="center" vertical="center"/>
    </xf>
    <xf numFmtId="44" fontId="0" fillId="0" borderId="3" xfId="0" applyNumberFormat="1" applyBorder="1" applyAlignment="1">
      <alignment horizontal="center" vertical="center"/>
    </xf>
    <xf numFmtId="44" fontId="0" fillId="0" borderId="19" xfId="0" applyNumberFormat="1" applyFont="1" applyBorder="1" applyAlignment="1">
      <alignment horizontal="center" vertical="center" wrapText="1"/>
    </xf>
    <xf numFmtId="44" fontId="0" fillId="0" borderId="22" xfId="0" applyNumberFormat="1" applyBorder="1"/>
    <xf numFmtId="0" fontId="0" fillId="0" borderId="13" xfId="0" applyFont="1" applyBorder="1" applyAlignment="1">
      <alignment horizontal="center" vertical="center"/>
    </xf>
    <xf numFmtId="0" fontId="0" fillId="0" borderId="21" xfId="0" applyFont="1" applyBorder="1" applyAlignment="1">
      <alignment horizontal="center" vertical="center"/>
    </xf>
    <xf numFmtId="44" fontId="0" fillId="0" borderId="13" xfId="0" applyNumberFormat="1" applyFont="1" applyBorder="1" applyAlignment="1">
      <alignment horizontal="center" vertical="center"/>
    </xf>
    <xf numFmtId="44" fontId="0" fillId="0" borderId="13" xfId="0" applyNumberFormat="1" applyFont="1" applyBorder="1" applyAlignment="1">
      <alignment horizontal="center" vertical="center" wrapText="1"/>
    </xf>
    <xf numFmtId="0" fontId="0" fillId="0" borderId="2" xfId="0" applyFont="1" applyFill="1" applyBorder="1" applyAlignment="1">
      <alignment horizontal="center" vertical="center" wrapText="1"/>
    </xf>
    <xf numFmtId="44" fontId="0" fillId="0" borderId="3" xfId="0" applyNumberFormat="1" applyFill="1" applyBorder="1" applyAlignment="1">
      <alignment horizontal="center" vertical="center"/>
    </xf>
    <xf numFmtId="44" fontId="0" fillId="0" borderId="13"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xf numFmtId="3" fontId="1" fillId="0" borderId="17" xfId="0" applyNumberFormat="1" applyFont="1" applyBorder="1" applyAlignment="1">
      <alignment horizontal="right" vertical="center"/>
    </xf>
    <xf numFmtId="3" fontId="1" fillId="0" borderId="20" xfId="0" applyNumberFormat="1" applyFont="1" applyBorder="1" applyAlignment="1">
      <alignment horizontal="right" vertical="center"/>
    </xf>
    <xf numFmtId="0" fontId="1" fillId="0" borderId="33" xfId="0" applyFont="1" applyBorder="1" applyAlignment="1">
      <alignment horizontal="center" vertical="center" wrapText="1"/>
    </xf>
    <xf numFmtId="0" fontId="0" fillId="0" borderId="33" xfId="0" applyFont="1" applyFill="1" applyBorder="1" applyAlignment="1">
      <alignment horizontal="center" vertical="center" wrapText="1"/>
    </xf>
    <xf numFmtId="3" fontId="0" fillId="0" borderId="33" xfId="0" applyNumberFormat="1" applyBorder="1" applyAlignment="1">
      <alignment horizontal="center" vertical="center"/>
    </xf>
    <xf numFmtId="3" fontId="0" fillId="0" borderId="35" xfId="0" applyNumberFormat="1" applyBorder="1" applyAlignment="1">
      <alignment horizontal="center" vertical="center"/>
    </xf>
    <xf numFmtId="3" fontId="1" fillId="0" borderId="37" xfId="0" applyNumberFormat="1" applyFont="1" applyBorder="1" applyAlignment="1">
      <alignment vertical="center"/>
    </xf>
    <xf numFmtId="0" fontId="1" fillId="0" borderId="7" xfId="0" applyFont="1" applyBorder="1" applyAlignment="1">
      <alignment horizontal="center"/>
    </xf>
    <xf numFmtId="0" fontId="1" fillId="0" borderId="18" xfId="0" applyFont="1" applyBorder="1" applyAlignment="1">
      <alignment horizontal="center" vertical="center" wrapText="1"/>
    </xf>
    <xf numFmtId="44" fontId="0" fillId="0" borderId="15" xfId="0" applyNumberFormat="1" applyFill="1" applyBorder="1" applyAlignment="1">
      <alignment horizontal="center" vertical="center"/>
    </xf>
    <xf numFmtId="44" fontId="0" fillId="0" borderId="15" xfId="0" applyNumberFormat="1" applyBorder="1" applyAlignment="1">
      <alignment horizontal="center" vertical="center"/>
    </xf>
    <xf numFmtId="44" fontId="0" fillId="0" borderId="18" xfId="0" applyNumberFormat="1" applyFont="1" applyBorder="1" applyAlignment="1">
      <alignment horizontal="center" vertical="center" wrapText="1"/>
    </xf>
    <xf numFmtId="44" fontId="0" fillId="0" borderId="0" xfId="0" applyNumberFormat="1" applyBorder="1"/>
    <xf numFmtId="44" fontId="0" fillId="0" borderId="17" xfId="0" applyNumberFormat="1" applyBorder="1" applyAlignment="1">
      <alignment horizontal="center" vertical="center"/>
    </xf>
    <xf numFmtId="44" fontId="0" fillId="0" borderId="0" xfId="0" applyNumberFormat="1" applyFont="1" applyBorder="1" applyAlignment="1">
      <alignment horizontal="center" vertical="center" wrapText="1"/>
    </xf>
    <xf numFmtId="44" fontId="0" fillId="0" borderId="16" xfId="0" applyNumberFormat="1" applyFill="1" applyBorder="1" applyAlignment="1">
      <alignment horizontal="center" vertical="center"/>
    </xf>
    <xf numFmtId="3" fontId="1" fillId="0" borderId="34" xfId="0" applyNumberFormat="1" applyFont="1" applyBorder="1" applyAlignment="1">
      <alignment horizontal="right" vertical="center"/>
    </xf>
    <xf numFmtId="44" fontId="2" fillId="0" borderId="33" xfId="0" applyNumberFormat="1" applyFont="1" applyBorder="1" applyAlignment="1">
      <alignment horizontal="center" vertical="center"/>
    </xf>
    <xf numFmtId="164" fontId="2" fillId="0" borderId="35" xfId="0" applyNumberFormat="1" applyFont="1" applyBorder="1" applyAlignment="1">
      <alignment horizontal="center" vertical="center"/>
    </xf>
    <xf numFmtId="44" fontId="2" fillId="0" borderId="35" xfId="0" applyNumberFormat="1" applyFont="1" applyBorder="1" applyAlignment="1">
      <alignment horizontal="center" vertical="center"/>
    </xf>
    <xf numFmtId="0" fontId="1" fillId="0" borderId="31" xfId="0" applyFont="1" applyBorder="1" applyAlignment="1">
      <alignment horizontal="center" vertical="center"/>
    </xf>
    <xf numFmtId="49" fontId="0" fillId="0" borderId="33" xfId="0" applyNumberFormat="1"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horizontal="left"/>
    </xf>
    <xf numFmtId="0" fontId="0" fillId="0" borderId="1" xfId="0" applyFill="1" applyBorder="1" applyAlignment="1">
      <alignment horizontal="center" vertical="center"/>
    </xf>
    <xf numFmtId="0" fontId="2" fillId="0" borderId="1" xfId="0" applyFont="1" applyFill="1" applyBorder="1" applyAlignment="1">
      <alignment horizontal="center"/>
    </xf>
    <xf numFmtId="3" fontId="0" fillId="0" borderId="0" xfId="0" applyNumberFormat="1" applyBorder="1" applyAlignment="1">
      <alignment horizontal="center"/>
    </xf>
    <xf numFmtId="3" fontId="1" fillId="0" borderId="37" xfId="0" applyNumberFormat="1" applyFont="1" applyBorder="1" applyAlignment="1">
      <alignment horizontal="right" vertical="center"/>
    </xf>
    <xf numFmtId="0" fontId="0" fillId="0" borderId="1" xfId="0" applyBorder="1" applyAlignment="1">
      <alignment horizontal="left"/>
    </xf>
    <xf numFmtId="0" fontId="0" fillId="0" borderId="1" xfId="0" applyBorder="1" applyAlignment="1">
      <alignment horizontal="center"/>
    </xf>
    <xf numFmtId="0" fontId="2" fillId="0" borderId="1" xfId="0" applyFont="1" applyBorder="1" applyAlignment="1">
      <alignment horizontal="center"/>
    </xf>
    <xf numFmtId="0" fontId="0" fillId="0" borderId="20" xfId="0" applyBorder="1"/>
    <xf numFmtId="0" fontId="0" fillId="0" borderId="38" xfId="0" applyBorder="1" applyAlignment="1">
      <alignment horizontal="center" vertical="center"/>
    </xf>
    <xf numFmtId="0" fontId="1" fillId="0" borderId="28" xfId="0" applyFont="1" applyFill="1" applyBorder="1" applyAlignment="1">
      <alignment horizontal="left"/>
    </xf>
    <xf numFmtId="0" fontId="1" fillId="0" borderId="9" xfId="0" applyFont="1" applyBorder="1" applyAlignment="1">
      <alignment horizontal="left" vertical="center" wrapText="1"/>
    </xf>
    <xf numFmtId="0" fontId="1" fillId="0" borderId="26" xfId="0" applyFont="1" applyBorder="1" applyAlignment="1">
      <alignment horizontal="left"/>
    </xf>
    <xf numFmtId="0" fontId="0" fillId="0" borderId="25" xfId="0" applyBorder="1" applyAlignment="1">
      <alignment horizontal="center" vertical="center"/>
    </xf>
    <xf numFmtId="3" fontId="0" fillId="0" borderId="29" xfId="0" applyNumberFormat="1" applyBorder="1" applyAlignment="1">
      <alignment horizontal="center" vertical="center"/>
    </xf>
    <xf numFmtId="3" fontId="0" fillId="0" borderId="32" xfId="0" applyNumberFormat="1" applyBorder="1" applyAlignment="1">
      <alignment horizontal="center" vertical="center"/>
    </xf>
    <xf numFmtId="164" fontId="0" fillId="0" borderId="32" xfId="0" applyNumberFormat="1" applyBorder="1" applyAlignment="1">
      <alignment horizontal="center" vertical="center"/>
    </xf>
    <xf numFmtId="44" fontId="0" fillId="0" borderId="10" xfId="0" applyNumberFormat="1" applyFont="1" applyBorder="1" applyAlignment="1">
      <alignment horizontal="center" vertical="center" wrapText="1"/>
    </xf>
    <xf numFmtId="0" fontId="0" fillId="0" borderId="29" xfId="0" applyBorder="1" applyAlignment="1">
      <alignment horizontal="center" vertical="center"/>
    </xf>
    <xf numFmtId="0" fontId="1" fillId="0" borderId="25" xfId="0" applyFont="1" applyBorder="1" applyAlignment="1">
      <alignment horizontal="left"/>
    </xf>
    <xf numFmtId="0" fontId="0" fillId="0" borderId="39" xfId="0" applyBorder="1" applyAlignment="1">
      <alignment wrapText="1"/>
    </xf>
    <xf numFmtId="0" fontId="1" fillId="0" borderId="24" xfId="0" applyFont="1" applyBorder="1" applyAlignment="1">
      <alignment horizontal="left"/>
    </xf>
    <xf numFmtId="0" fontId="1" fillId="0" borderId="28" xfId="0" applyFont="1" applyBorder="1" applyAlignment="1">
      <alignment horizontal="left"/>
    </xf>
    <xf numFmtId="0" fontId="0" fillId="0" borderId="35" xfId="0" applyBorder="1"/>
    <xf numFmtId="0" fontId="1" fillId="0" borderId="27" xfId="0" applyFont="1" applyBorder="1" applyAlignment="1">
      <alignment horizontal="left" vertical="center" wrapText="1"/>
    </xf>
    <xf numFmtId="0" fontId="1" fillId="0" borderId="25" xfId="0" applyFont="1" applyFill="1" applyBorder="1" applyAlignment="1">
      <alignment horizontal="left"/>
    </xf>
    <xf numFmtId="0" fontId="0" fillId="0" borderId="40" xfId="0" applyFont="1" applyBorder="1" applyAlignment="1">
      <alignment horizontal="center" vertical="center" wrapText="1"/>
    </xf>
    <xf numFmtId="0" fontId="0" fillId="0" borderId="38" xfId="0" applyBorder="1"/>
    <xf numFmtId="3" fontId="0" fillId="0" borderId="4" xfId="0" applyNumberFormat="1" applyFill="1" applyBorder="1" applyAlignment="1">
      <alignment horizontal="center"/>
    </xf>
    <xf numFmtId="4" fontId="0" fillId="0" borderId="4" xfId="0" applyNumberFormat="1" applyFill="1" applyBorder="1" applyAlignment="1">
      <alignment horizontal="center"/>
    </xf>
    <xf numFmtId="44" fontId="0" fillId="0" borderId="0" xfId="0" applyNumberFormat="1" applyBorder="1" applyAlignment="1">
      <alignment horizontal="center" vertical="center"/>
    </xf>
    <xf numFmtId="0" fontId="0" fillId="0" borderId="0" xfId="0" applyFont="1" applyBorder="1" applyAlignment="1">
      <alignment horizontal="center" vertical="center"/>
    </xf>
    <xf numFmtId="3" fontId="1" fillId="0" borderId="34" xfId="0" applyNumberFormat="1" applyFont="1" applyBorder="1" applyAlignment="1">
      <alignment vertical="center"/>
    </xf>
    <xf numFmtId="0" fontId="0" fillId="0" borderId="21" xfId="0" applyBorder="1"/>
    <xf numFmtId="3" fontId="0" fillId="0" borderId="36" xfId="0" applyNumberFormat="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left"/>
    </xf>
    <xf numFmtId="3" fontId="1" fillId="0" borderId="26" xfId="0" applyNumberFormat="1" applyFont="1" applyBorder="1" applyAlignment="1">
      <alignment vertical="center"/>
    </xf>
    <xf numFmtId="3" fontId="0" fillId="0" borderId="4" xfId="0" applyNumberFormat="1" applyFont="1" applyBorder="1" applyAlignment="1">
      <alignment horizontal="center" vertical="center"/>
    </xf>
    <xf numFmtId="3" fontId="1" fillId="0" borderId="32" xfId="0" applyNumberFormat="1" applyFont="1" applyBorder="1" applyAlignment="1">
      <alignment horizontal="right" vertical="center"/>
    </xf>
    <xf numFmtId="3" fontId="1" fillId="0" borderId="42" xfId="0" applyNumberFormat="1" applyFont="1" applyBorder="1" applyAlignment="1">
      <alignment vertical="center"/>
    </xf>
    <xf numFmtId="0" fontId="0" fillId="0" borderId="43" xfId="0" applyBorder="1" applyAlignment="1">
      <alignment horizontal="center" vertical="center"/>
    </xf>
    <xf numFmtId="0" fontId="0" fillId="0" borderId="39" xfId="0" applyBorder="1"/>
    <xf numFmtId="0" fontId="0" fillId="0" borderId="44" xfId="0" applyBorder="1" applyAlignment="1">
      <alignment horizontal="center" vertical="center"/>
    </xf>
    <xf numFmtId="3" fontId="1" fillId="0" borderId="29" xfId="0" applyNumberFormat="1" applyFont="1" applyBorder="1" applyAlignment="1" applyProtection="1">
      <alignment horizontal="right" vertical="center"/>
      <protection locked="0"/>
    </xf>
    <xf numFmtId="164" fontId="0" fillId="0" borderId="1" xfId="0" applyNumberFormat="1" applyBorder="1" applyAlignment="1" applyProtection="1">
      <alignment horizontal="center"/>
      <protection locked="0"/>
    </xf>
    <xf numFmtId="164" fontId="2" fillId="0" borderId="18" xfId="0" applyNumberFormat="1" applyFont="1" applyBorder="1" applyAlignment="1" applyProtection="1">
      <alignment horizontal="center" vertical="center"/>
      <protection locked="0"/>
    </xf>
    <xf numFmtId="164" fontId="0" fillId="0" borderId="29" xfId="0" applyNumberFormat="1" applyBorder="1" applyAlignment="1" applyProtection="1">
      <alignment horizontal="center" vertical="center"/>
      <protection locked="0"/>
    </xf>
    <xf numFmtId="0" fontId="0" fillId="0" borderId="18" xfId="0" applyBorder="1" applyProtection="1">
      <protection locked="0"/>
    </xf>
    <xf numFmtId="0" fontId="0" fillId="0" borderId="0" xfId="0" applyBorder="1"/>
    <xf numFmtId="0" fontId="0" fillId="2" borderId="1" xfId="0" applyFill="1" applyBorder="1" applyAlignment="1">
      <alignment horizontal="center"/>
    </xf>
    <xf numFmtId="3" fontId="0" fillId="2" borderId="4" xfId="0" applyNumberFormat="1" applyFill="1" applyBorder="1" applyAlignment="1">
      <alignment horizontal="center"/>
    </xf>
    <xf numFmtId="0" fontId="0" fillId="2" borderId="17" xfId="0" applyFill="1" applyBorder="1" applyAlignment="1">
      <alignment horizontal="center" vertical="center"/>
    </xf>
    <xf numFmtId="3" fontId="1" fillId="2" borderId="17" xfId="0" applyNumberFormat="1" applyFont="1" applyFill="1" applyBorder="1" applyAlignment="1">
      <alignment vertical="center"/>
    </xf>
    <xf numFmtId="0" fontId="0" fillId="2" borderId="25" xfId="0" applyFill="1" applyBorder="1" applyAlignment="1">
      <alignment horizontal="center" vertical="center"/>
    </xf>
    <xf numFmtId="3" fontId="0" fillId="2" borderId="26" xfId="0" applyNumberFormat="1" applyFill="1" applyBorder="1" applyAlignment="1">
      <alignment horizontal="center" vertical="center"/>
    </xf>
    <xf numFmtId="0" fontId="0" fillId="2" borderId="38" xfId="0" applyFill="1" applyBorder="1" applyAlignment="1">
      <alignment horizontal="center" vertical="center"/>
    </xf>
    <xf numFmtId="3" fontId="1" fillId="2" borderId="41" xfId="0" applyNumberFormat="1" applyFont="1" applyFill="1" applyBorder="1" applyAlignment="1">
      <alignment vertical="center"/>
    </xf>
    <xf numFmtId="0" fontId="0" fillId="2" borderId="18" xfId="0" applyFill="1" applyBorder="1"/>
    <xf numFmtId="0" fontId="0" fillId="2" borderId="20" xfId="0" applyFill="1" applyBorder="1" applyAlignment="1">
      <alignment horizontal="center" vertical="center"/>
    </xf>
    <xf numFmtId="3" fontId="1" fillId="2" borderId="20" xfId="0" applyNumberFormat="1" applyFont="1" applyFill="1" applyBorder="1" applyAlignment="1">
      <alignment vertical="center"/>
    </xf>
    <xf numFmtId="0" fontId="0" fillId="2" borderId="29" xfId="0" applyFill="1" applyBorder="1" applyAlignment="1">
      <alignment horizontal="center" vertical="center"/>
    </xf>
    <xf numFmtId="3" fontId="0" fillId="2" borderId="29" xfId="0" applyNumberFormat="1" applyFill="1" applyBorder="1" applyAlignment="1">
      <alignment horizontal="center" vertical="center"/>
    </xf>
    <xf numFmtId="0" fontId="1" fillId="0" borderId="0" xfId="0" applyFont="1" applyBorder="1" applyAlignment="1">
      <alignment horizontal="center"/>
    </xf>
    <xf numFmtId="0" fontId="1" fillId="0" borderId="31" xfId="0" applyFont="1" applyBorder="1" applyAlignment="1">
      <alignment horizontal="center" vertical="center" wrapText="1"/>
    </xf>
    <xf numFmtId="0" fontId="1" fillId="0" borderId="2"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xf numFmtId="0" fontId="0" fillId="0" borderId="40"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xf numFmtId="0" fontId="4" fillId="0" borderId="1" xfId="0" applyFont="1" applyBorder="1" applyAlignment="1">
      <alignment horizontal="left"/>
    </xf>
    <xf numFmtId="0" fontId="5" fillId="0" borderId="1" xfId="0" applyFont="1" applyBorder="1" applyAlignment="1">
      <alignment vertical="center"/>
    </xf>
    <xf numFmtId="0" fontId="1" fillId="0" borderId="2" xfId="0" applyFont="1" applyBorder="1" applyAlignment="1">
      <alignment horizontal="left"/>
    </xf>
    <xf numFmtId="0" fontId="0" fillId="0" borderId="1" xfId="0" applyBorder="1" applyAlignment="1">
      <alignment wrapText="1"/>
    </xf>
    <xf numFmtId="0" fontId="0" fillId="0" borderId="46" xfId="0" applyBorder="1" applyAlignment="1">
      <alignment wrapText="1"/>
    </xf>
    <xf numFmtId="0" fontId="0" fillId="0" borderId="46" xfId="0" applyBorder="1" applyAlignment="1">
      <alignment horizontal="center" vertical="center"/>
    </xf>
    <xf numFmtId="0" fontId="0" fillId="0" borderId="38" xfId="0" applyBorder="1" applyAlignment="1">
      <alignment wrapText="1"/>
    </xf>
    <xf numFmtId="0" fontId="4" fillId="0" borderId="1" xfId="0" applyFont="1" applyBorder="1" applyAlignment="1">
      <alignment horizontal="left" wrapText="1"/>
    </xf>
    <xf numFmtId="0" fontId="0" fillId="0" borderId="28" xfId="0" applyBorder="1"/>
    <xf numFmtId="0" fontId="6" fillId="0" borderId="0" xfId="0" applyFont="1"/>
    <xf numFmtId="0" fontId="1" fillId="0" borderId="0" xfId="0" applyFont="1" applyAlignment="1">
      <alignment horizontal="center"/>
    </xf>
    <xf numFmtId="44" fontId="1" fillId="0" borderId="0" xfId="0" applyNumberFormat="1" applyFont="1"/>
    <xf numFmtId="0" fontId="1" fillId="0" borderId="4" xfId="0" applyFont="1" applyBorder="1"/>
    <xf numFmtId="0" fontId="1" fillId="0" borderId="1" xfId="0" applyFont="1" applyBorder="1"/>
    <xf numFmtId="0" fontId="1" fillId="0" borderId="33" xfId="0" applyFont="1" applyBorder="1"/>
    <xf numFmtId="3" fontId="0" fillId="0" borderId="1" xfId="0" applyNumberFormat="1" applyBorder="1" applyAlignment="1">
      <alignment horizontal="center"/>
    </xf>
    <xf numFmtId="0" fontId="0" fillId="0" borderId="33" xfId="0" applyBorder="1" applyAlignment="1">
      <alignment horizontal="center" vertical="center" wrapText="1"/>
    </xf>
    <xf numFmtId="49" fontId="0" fillId="0" borderId="33" xfId="0" applyNumberFormat="1" applyBorder="1" applyAlignment="1">
      <alignment horizontal="center" vertical="center" wrapText="1"/>
    </xf>
    <xf numFmtId="44" fontId="0" fillId="0" borderId="16" xfId="0" applyNumberFormat="1" applyBorder="1" applyAlignment="1">
      <alignment horizontal="center" vertical="center"/>
    </xf>
    <xf numFmtId="4" fontId="0" fillId="0" borderId="1" xfId="0" applyNumberFormat="1" applyBorder="1" applyAlignment="1">
      <alignment horizontal="center"/>
    </xf>
    <xf numFmtId="3" fontId="0" fillId="2" borderId="1" xfId="0" applyNumberFormat="1" applyFill="1" applyBorder="1" applyAlignment="1">
      <alignment horizontal="center"/>
    </xf>
    <xf numFmtId="3" fontId="0" fillId="2" borderId="4" xfId="0" applyNumberFormat="1" applyFill="1" applyBorder="1" applyAlignment="1">
      <alignment horizontal="center" vertical="center"/>
    </xf>
    <xf numFmtId="3" fontId="0" fillId="2" borderId="0" xfId="0" applyNumberFormat="1" applyFill="1" applyAlignment="1">
      <alignment horizontal="center"/>
    </xf>
    <xf numFmtId="0" fontId="0" fillId="0" borderId="14" xfId="0" applyBorder="1" applyAlignment="1">
      <alignment horizontal="center" vertical="center" wrapText="1"/>
    </xf>
    <xf numFmtId="44" fontId="0" fillId="0" borderId="10" xfId="0" applyNumberFormat="1" applyBorder="1" applyAlignment="1">
      <alignment horizontal="center" vertical="center" wrapText="1"/>
    </xf>
    <xf numFmtId="0" fontId="0" fillId="0" borderId="17" xfId="0" applyBorder="1" applyAlignment="1">
      <alignment horizontal="left"/>
    </xf>
    <xf numFmtId="0" fontId="0" fillId="0" borderId="17" xfId="0" applyBorder="1" applyAlignment="1">
      <alignment horizontal="center"/>
    </xf>
    <xf numFmtId="0" fontId="0" fillId="0" borderId="34" xfId="0" applyBorder="1" applyAlignment="1">
      <alignment horizontal="center" vertical="center" wrapText="1"/>
    </xf>
    <xf numFmtId="3" fontId="0" fillId="2" borderId="10" xfId="0" applyNumberFormat="1" applyFill="1" applyBorder="1" applyAlignment="1">
      <alignment horizontal="center" vertical="center"/>
    </xf>
    <xf numFmtId="0" fontId="0" fillId="0" borderId="0" xfId="0" applyAlignment="1">
      <alignment horizontal="center" vertical="center"/>
    </xf>
    <xf numFmtId="0" fontId="1" fillId="0" borderId="9" xfId="0" applyFont="1" applyBorder="1" applyAlignment="1">
      <alignment horizontal="left"/>
    </xf>
    <xf numFmtId="0" fontId="0" fillId="0" borderId="29" xfId="0" applyBorder="1"/>
    <xf numFmtId="0" fontId="0" fillId="0" borderId="32" xfId="0" applyBorder="1"/>
    <xf numFmtId="0" fontId="0" fillId="0" borderId="23"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3" fontId="1" fillId="0" borderId="41" xfId="0" applyNumberFormat="1" applyFont="1" applyBorder="1" applyAlignment="1">
      <alignment vertical="center"/>
    </xf>
    <xf numFmtId="3" fontId="0" fillId="0" borderId="4" xfId="0" applyNumberFormat="1" applyBorder="1" applyAlignment="1">
      <alignment horizontal="center" vertical="center" wrapText="1"/>
    </xf>
    <xf numFmtId="0" fontId="0" fillId="0" borderId="4" xfId="0" applyBorder="1"/>
    <xf numFmtId="3" fontId="0" fillId="0" borderId="42" xfId="0" applyNumberFormat="1" applyBorder="1" applyAlignment="1">
      <alignment horizontal="center" vertical="center"/>
    </xf>
    <xf numFmtId="0" fontId="0" fillId="0" borderId="4" xfId="0" applyBorder="1" applyAlignment="1">
      <alignment horizontal="center" vertical="center"/>
    </xf>
    <xf numFmtId="3" fontId="0" fillId="0" borderId="41" xfId="0" applyNumberFormat="1" applyBorder="1" applyAlignment="1">
      <alignment horizontal="center" vertical="center"/>
    </xf>
    <xf numFmtId="0" fontId="1" fillId="0" borderId="49" xfId="0" applyFont="1" applyBorder="1" applyAlignment="1">
      <alignment horizontal="center" vertical="center" wrapText="1"/>
    </xf>
    <xf numFmtId="3" fontId="1" fillId="0" borderId="32" xfId="0" applyNumberFormat="1" applyFont="1" applyBorder="1" applyAlignment="1">
      <alignment vertical="center"/>
    </xf>
    <xf numFmtId="0" fontId="0" fillId="0" borderId="33" xfId="0" applyBorder="1"/>
    <xf numFmtId="3" fontId="0" fillId="0" borderId="37" xfId="0" applyNumberFormat="1" applyBorder="1" applyAlignment="1">
      <alignment horizontal="center" vertical="center"/>
    </xf>
    <xf numFmtId="0" fontId="1" fillId="0" borderId="30" xfId="0" applyFont="1" applyBorder="1" applyAlignment="1">
      <alignment horizontal="center" vertical="center" wrapText="1"/>
    </xf>
    <xf numFmtId="3" fontId="1" fillId="0" borderId="29" xfId="0" applyNumberFormat="1" applyFont="1" applyBorder="1" applyAlignment="1">
      <alignment horizontal="right" vertical="center"/>
    </xf>
    <xf numFmtId="164" fontId="0" fillId="0" borderId="15" xfId="0" applyNumberFormat="1" applyBorder="1" applyAlignment="1">
      <alignment horizontal="center" vertical="center"/>
    </xf>
    <xf numFmtId="0" fontId="0" fillId="0" borderId="15" xfId="0" applyBorder="1"/>
    <xf numFmtId="164" fontId="2" fillId="0" borderId="15" xfId="0" applyNumberFormat="1" applyFont="1" applyBorder="1" applyAlignment="1">
      <alignment horizontal="center" vertical="center"/>
    </xf>
    <xf numFmtId="44" fontId="0" fillId="0" borderId="45" xfId="0" applyNumberFormat="1" applyBorder="1" applyAlignment="1">
      <alignment horizontal="center" vertical="center"/>
    </xf>
    <xf numFmtId="44" fontId="0" fillId="0" borderId="10" xfId="0" applyNumberFormat="1" applyBorder="1" applyAlignment="1">
      <alignment horizontal="center" vertical="center"/>
    </xf>
    <xf numFmtId="44" fontId="0" fillId="0" borderId="16" xfId="0" applyNumberFormat="1" applyBorder="1" applyAlignment="1">
      <alignment horizontal="center" vertical="center" wrapText="1"/>
    </xf>
    <xf numFmtId="44" fontId="0" fillId="0" borderId="16" xfId="0" applyNumberFormat="1" applyBorder="1"/>
    <xf numFmtId="44" fontId="0" fillId="0" borderId="33" xfId="0" quotePrefix="1" applyNumberFormat="1" applyBorder="1" applyAlignment="1">
      <alignment horizontal="center" vertical="center" wrapText="1"/>
    </xf>
    <xf numFmtId="164" fontId="0" fillId="0" borderId="33" xfId="0" applyNumberFormat="1" applyBorder="1" applyAlignment="1">
      <alignment horizontal="center" vertical="center"/>
    </xf>
    <xf numFmtId="164" fontId="2" fillId="0" borderId="33" xfId="0" applyNumberFormat="1" applyFont="1" applyBorder="1" applyAlignment="1">
      <alignment horizontal="center" vertical="center"/>
    </xf>
    <xf numFmtId="44" fontId="1" fillId="0" borderId="49" xfId="1" applyFont="1" applyBorder="1" applyAlignment="1">
      <alignment horizontal="center" vertical="center"/>
    </xf>
    <xf numFmtId="44" fontId="1" fillId="0" borderId="0" xfId="0" applyNumberFormat="1" applyFont="1" applyBorder="1"/>
    <xf numFmtId="0" fontId="0" fillId="0" borderId="8" xfId="0" applyBorder="1" applyAlignment="1">
      <alignment horizontal="center" vertical="center"/>
    </xf>
    <xf numFmtId="0" fontId="0" fillId="0" borderId="30" xfId="0" applyBorder="1"/>
    <xf numFmtId="0" fontId="0" fillId="0" borderId="30" xfId="0" applyBorder="1" applyAlignment="1">
      <alignment horizontal="center" vertical="center"/>
    </xf>
    <xf numFmtId="0" fontId="0" fillId="0" borderId="49" xfId="0" applyBorder="1" applyAlignment="1">
      <alignment horizontal="center" vertical="center"/>
    </xf>
    <xf numFmtId="44" fontId="0" fillId="0" borderId="0" xfId="0" applyNumberFormat="1"/>
    <xf numFmtId="44" fontId="1" fillId="0" borderId="44" xfId="0" applyNumberFormat="1" applyFont="1" applyBorder="1" applyAlignment="1">
      <alignment horizontal="center" vertical="center"/>
    </xf>
    <xf numFmtId="44" fontId="0" fillId="0" borderId="37" xfId="0" applyNumberFormat="1" applyBorder="1" applyAlignment="1">
      <alignment horizontal="center" vertical="center"/>
    </xf>
    <xf numFmtId="44" fontId="0" fillId="0" borderId="19" xfId="0" applyNumberFormat="1" applyBorder="1" applyAlignment="1">
      <alignment horizontal="center" vertical="center"/>
    </xf>
    <xf numFmtId="44" fontId="0" fillId="0" borderId="31" xfId="0" applyNumberFormat="1" applyBorder="1" applyAlignment="1">
      <alignment horizontal="center" vertical="center"/>
    </xf>
    <xf numFmtId="44" fontId="0" fillId="0" borderId="19" xfId="0" applyNumberFormat="1" applyFill="1" applyBorder="1" applyAlignment="1">
      <alignment horizontal="center" vertical="center"/>
    </xf>
    <xf numFmtId="44" fontId="0" fillId="0" borderId="37" xfId="0" applyNumberFormat="1" applyFill="1" applyBorder="1" applyAlignment="1">
      <alignment horizontal="center" vertical="center"/>
    </xf>
    <xf numFmtId="0" fontId="1" fillId="0" borderId="0" xfId="0" applyFont="1"/>
    <xf numFmtId="44" fontId="1" fillId="0" borderId="44" xfId="0" applyNumberFormat="1" applyFont="1" applyFill="1" applyBorder="1" applyAlignment="1">
      <alignment horizontal="center" vertical="center"/>
    </xf>
    <xf numFmtId="0" fontId="6" fillId="0" borderId="0" xfId="0" applyFont="1" applyAlignment="1">
      <alignment wrapText="1"/>
    </xf>
    <xf numFmtId="0" fontId="1" fillId="0" borderId="37" xfId="0" applyFont="1" applyBorder="1" applyAlignment="1">
      <alignment horizontal="center" vertical="center"/>
    </xf>
    <xf numFmtId="0" fontId="1" fillId="0" borderId="53" xfId="0" applyFont="1" applyBorder="1" applyAlignment="1">
      <alignment horizontal="center" vertical="center"/>
    </xf>
    <xf numFmtId="44" fontId="1" fillId="0" borderId="44" xfId="0" applyNumberFormat="1" applyFont="1" applyBorder="1"/>
    <xf numFmtId="44" fontId="1" fillId="0" borderId="31" xfId="0" applyNumberFormat="1" applyFont="1" applyBorder="1"/>
    <xf numFmtId="44" fontId="1" fillId="0" borderId="31" xfId="0" applyNumberFormat="1" applyFont="1" applyBorder="1" applyAlignment="1">
      <alignment horizontal="center" vertical="center"/>
    </xf>
    <xf numFmtId="0" fontId="0" fillId="0" borderId="43" xfId="0" applyBorder="1" applyAlignment="1">
      <alignment horizontal="center" vertical="center" wrapText="1"/>
    </xf>
    <xf numFmtId="3" fontId="1" fillId="0" borderId="39" xfId="0" applyNumberFormat="1" applyFont="1" applyBorder="1" applyAlignment="1">
      <alignment vertical="center"/>
    </xf>
    <xf numFmtId="3" fontId="1" fillId="0" borderId="53" xfId="0" applyNumberFormat="1" applyFont="1" applyBorder="1" applyAlignment="1">
      <alignment vertical="center"/>
    </xf>
    <xf numFmtId="0" fontId="0" fillId="0" borderId="48" xfId="0" applyBorder="1"/>
    <xf numFmtId="3" fontId="0" fillId="0" borderId="53" xfId="0" applyNumberFormat="1" applyBorder="1" applyAlignment="1">
      <alignment horizontal="center" vertical="center"/>
    </xf>
    <xf numFmtId="0" fontId="1" fillId="0" borderId="52" xfId="0" applyFont="1" applyBorder="1" applyAlignment="1"/>
    <xf numFmtId="0" fontId="1" fillId="0" borderId="28" xfId="0" applyFont="1" applyBorder="1" applyAlignment="1"/>
    <xf numFmtId="0" fontId="1" fillId="0" borderId="35" xfId="0" applyFont="1" applyBorder="1" applyAlignment="1"/>
    <xf numFmtId="0" fontId="1" fillId="0" borderId="3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44" fontId="0" fillId="0" borderId="15" xfId="0" applyNumberFormat="1" applyBorder="1" applyAlignment="1" applyProtection="1">
      <alignment horizontal="center" vertical="center" wrapText="1"/>
      <protection locked="0"/>
    </xf>
    <xf numFmtId="44" fontId="0" fillId="0" borderId="15" xfId="0" applyNumberFormat="1" applyBorder="1" applyAlignment="1" applyProtection="1">
      <alignment horizontal="center" vertical="center"/>
      <protection locked="0"/>
    </xf>
    <xf numFmtId="44" fontId="2" fillId="2" borderId="15" xfId="0" applyNumberFormat="1" applyFont="1" applyFill="1" applyBorder="1" applyAlignment="1" applyProtection="1">
      <alignment horizontal="center" vertical="center"/>
      <protection locked="0"/>
    </xf>
    <xf numFmtId="44" fontId="0" fillId="2" borderId="15" xfId="0" applyNumberFormat="1" applyFill="1" applyBorder="1" applyAlignment="1" applyProtection="1">
      <alignment horizontal="center" vertical="center"/>
      <protection locked="0"/>
    </xf>
    <xf numFmtId="44" fontId="0" fillId="2" borderId="15" xfId="0" applyNumberFormat="1" applyFill="1" applyBorder="1" applyAlignment="1" applyProtection="1">
      <alignment horizontal="center" vertical="center" wrapText="1"/>
      <protection locked="0"/>
    </xf>
    <xf numFmtId="44" fontId="0" fillId="2" borderId="17" xfId="0" applyNumberFormat="1" applyFill="1" applyBorder="1" applyAlignment="1" applyProtection="1">
      <alignment horizontal="center" vertical="center"/>
      <protection locked="0"/>
    </xf>
    <xf numFmtId="164" fontId="0" fillId="2" borderId="1" xfId="0" applyNumberFormat="1" applyFill="1" applyBorder="1" applyAlignment="1" applyProtection="1">
      <alignment horizontal="center"/>
      <protection locked="0"/>
    </xf>
    <xf numFmtId="0" fontId="1" fillId="0" borderId="55" xfId="0" applyFont="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0" fontId="1" fillId="0" borderId="50" xfId="0" applyFont="1" applyBorder="1" applyAlignment="1">
      <alignment horizontal="center" wrapText="1"/>
    </xf>
    <xf numFmtId="0" fontId="1" fillId="0" borderId="51" xfId="0" applyFont="1" applyBorder="1" applyAlignment="1">
      <alignment horizontal="center" wrapText="1"/>
    </xf>
    <xf numFmtId="0" fontId="1" fillId="0" borderId="54" xfId="0" applyFont="1" applyBorder="1" applyAlignment="1">
      <alignment horizontal="center" wrapText="1"/>
    </xf>
    <xf numFmtId="0" fontId="1" fillId="0" borderId="47" xfId="0" applyFont="1" applyBorder="1" applyAlignment="1">
      <alignment horizontal="center" wrapText="1"/>
    </xf>
    <xf numFmtId="0" fontId="6" fillId="0" borderId="0" xfId="0" applyFont="1" applyAlignment="1">
      <alignment vertical="top" wrapText="1"/>
    </xf>
    <xf numFmtId="0" fontId="6" fillId="0" borderId="0" xfId="0" applyFont="1" applyAlignment="1">
      <alignment wrapText="1"/>
    </xf>
    <xf numFmtId="0" fontId="1" fillId="0" borderId="0" xfId="0" applyFont="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7" fillId="0" borderId="8" xfId="0" applyFont="1" applyBorder="1" applyAlignment="1">
      <alignment horizontal="center"/>
    </xf>
    <xf numFmtId="0" fontId="7" fillId="0" borderId="30" xfId="0" applyFont="1" applyBorder="1" applyAlignment="1">
      <alignment horizontal="center"/>
    </xf>
    <xf numFmtId="0" fontId="7" fillId="0" borderId="49" xfId="0" applyFont="1" applyBorder="1" applyAlignment="1">
      <alignment horizontal="center"/>
    </xf>
    <xf numFmtId="3" fontId="0" fillId="2" borderId="3" xfId="0" applyNumberForma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50251-1AAE-4C76-B251-E11406F693A5}">
  <sheetPr>
    <pageSetUpPr fitToPage="1"/>
  </sheetPr>
  <dimension ref="B1:S241"/>
  <sheetViews>
    <sheetView tabSelected="1" showWhiteSpace="0" view="pageBreakPreview" topLeftCell="A58" zoomScale="85" zoomScaleNormal="85" zoomScaleSheetLayoutView="85" workbookViewId="0">
      <selection activeCell="U68" sqref="U68"/>
    </sheetView>
  </sheetViews>
  <sheetFormatPr defaultRowHeight="15" x14ac:dyDescent="0.25"/>
  <cols>
    <col min="3" max="3" width="87.7109375" bestFit="1" customWidth="1"/>
    <col min="4" max="4" width="14.28515625" bestFit="1" customWidth="1"/>
    <col min="6" max="6" width="10.85546875" customWidth="1"/>
    <col min="7" max="7" width="6.85546875" style="113" customWidth="1"/>
    <col min="8" max="8" width="15" customWidth="1"/>
    <col min="9" max="9" width="3.7109375" style="113" customWidth="1"/>
    <col min="10" max="10" width="15.28515625" bestFit="1" customWidth="1"/>
    <col min="11" max="11" width="14.28515625" hidden="1" customWidth="1"/>
    <col min="12" max="12" width="11.5703125" hidden="1" customWidth="1"/>
    <col min="13" max="13" width="14.5703125" hidden="1" customWidth="1"/>
    <col min="14" max="14" width="12.5703125" hidden="1" customWidth="1"/>
    <col min="15" max="15" width="14.5703125" hidden="1" customWidth="1"/>
    <col min="16" max="16" width="12.5703125" hidden="1" customWidth="1"/>
    <col min="17" max="17" width="14.5703125" hidden="1" customWidth="1"/>
    <col min="18" max="18" width="11" hidden="1" customWidth="1"/>
    <col min="19" max="19" width="14.7109375" hidden="1" customWidth="1"/>
  </cols>
  <sheetData>
    <row r="1" spans="2:19" ht="15.75" thickBot="1" x14ac:dyDescent="0.3"/>
    <row r="2" spans="2:19" ht="24" thickBot="1" x14ac:dyDescent="0.4">
      <c r="B2" s="255" t="s">
        <v>193</v>
      </c>
      <c r="C2" s="256"/>
      <c r="D2" s="256"/>
      <c r="E2" s="256"/>
      <c r="F2" s="256"/>
      <c r="G2" s="256"/>
      <c r="H2" s="256"/>
      <c r="I2" s="256"/>
      <c r="J2" s="257"/>
      <c r="K2" s="47"/>
      <c r="L2" s="253" t="s">
        <v>27</v>
      </c>
      <c r="M2" s="254"/>
      <c r="N2" s="248" t="s">
        <v>28</v>
      </c>
      <c r="O2" s="249"/>
      <c r="P2" s="248" t="s">
        <v>29</v>
      </c>
      <c r="Q2" s="249"/>
      <c r="R2" s="248" t="s">
        <v>5</v>
      </c>
      <c r="S2" s="249"/>
    </row>
    <row r="3" spans="2:19" ht="30.75" thickBot="1" x14ac:dyDescent="0.3">
      <c r="B3" s="228" t="s">
        <v>0</v>
      </c>
      <c r="C3" s="229" t="s">
        <v>1</v>
      </c>
      <c r="D3" s="229" t="s">
        <v>23</v>
      </c>
      <c r="E3" s="229" t="s">
        <v>2</v>
      </c>
      <c r="F3" s="230" t="s">
        <v>24</v>
      </c>
      <c r="G3" s="128"/>
      <c r="H3" s="185" t="s">
        <v>3</v>
      </c>
      <c r="I3" s="128"/>
      <c r="J3" s="181" t="s">
        <v>25</v>
      </c>
      <c r="K3" s="48"/>
      <c r="L3" s="10" t="s">
        <v>3</v>
      </c>
      <c r="M3" s="2" t="s">
        <v>4</v>
      </c>
      <c r="N3" s="1" t="s">
        <v>3</v>
      </c>
      <c r="O3" s="2" t="s">
        <v>4</v>
      </c>
      <c r="P3" s="1" t="s">
        <v>3</v>
      </c>
      <c r="Q3" s="2" t="s">
        <v>4</v>
      </c>
      <c r="R3" s="1" t="s">
        <v>3</v>
      </c>
      <c r="S3" s="2" t="s">
        <v>4</v>
      </c>
    </row>
    <row r="4" spans="2:19" x14ac:dyDescent="0.25">
      <c r="B4" s="22" t="s">
        <v>12</v>
      </c>
      <c r="C4" s="223" t="s">
        <v>30</v>
      </c>
      <c r="D4" s="224"/>
      <c r="E4" s="224"/>
      <c r="F4" s="223"/>
      <c r="G4" s="225"/>
      <c r="H4" s="48"/>
      <c r="I4" s="226"/>
      <c r="J4" s="227"/>
      <c r="K4" s="11"/>
      <c r="L4" s="10"/>
      <c r="M4" s="2"/>
      <c r="N4" s="1"/>
      <c r="O4" s="2"/>
      <c r="P4" s="1"/>
      <c r="Q4" s="2"/>
      <c r="R4" s="1"/>
      <c r="S4" s="2"/>
    </row>
    <row r="5" spans="2:19" s="39" customFormat="1" x14ac:dyDescent="0.25">
      <c r="B5" s="34">
        <v>1</v>
      </c>
      <c r="C5" s="62" t="s">
        <v>51</v>
      </c>
      <c r="D5" s="63">
        <v>671</v>
      </c>
      <c r="E5" s="70" t="s">
        <v>8</v>
      </c>
      <c r="F5" s="92">
        <v>2</v>
      </c>
      <c r="G5" s="43" t="s">
        <v>31</v>
      </c>
      <c r="H5" s="109"/>
      <c r="I5" s="61" t="s">
        <v>32</v>
      </c>
      <c r="J5" s="55">
        <f>F5*H5</f>
        <v>0</v>
      </c>
      <c r="K5" s="49"/>
      <c r="L5" s="36"/>
      <c r="M5" s="35">
        <f>SUM(F5*L5)</f>
        <v>0</v>
      </c>
      <c r="N5" s="36"/>
      <c r="O5" s="35">
        <f t="shared" ref="O5:O35" si="0">SUM(F5*N5)</f>
        <v>0</v>
      </c>
      <c r="P5" s="36"/>
      <c r="Q5" s="35">
        <f t="shared" ref="Q5:Q35" si="1">SUM(F5*P5)</f>
        <v>0</v>
      </c>
      <c r="R5" s="37"/>
      <c r="S5" s="38">
        <f t="shared" ref="S5:S26" si="2">SUM(F5*R5)</f>
        <v>0</v>
      </c>
    </row>
    <row r="6" spans="2:19" x14ac:dyDescent="0.25">
      <c r="B6" s="34">
        <f>B5+1</f>
        <v>2</v>
      </c>
      <c r="C6" s="62" t="s">
        <v>52</v>
      </c>
      <c r="D6" s="63">
        <v>100</v>
      </c>
      <c r="E6" s="70" t="s">
        <v>10</v>
      </c>
      <c r="F6" s="93">
        <v>76</v>
      </c>
      <c r="G6" s="43" t="s">
        <v>31</v>
      </c>
      <c r="H6" s="109"/>
      <c r="I6" s="61" t="s">
        <v>32</v>
      </c>
      <c r="J6" s="55">
        <f t="shared" ref="J6:J11" si="3">F6*H6</f>
        <v>0</v>
      </c>
      <c r="K6" s="50"/>
      <c r="L6" s="32"/>
      <c r="M6" s="27">
        <f>SUM(F6*L6)</f>
        <v>0</v>
      </c>
      <c r="N6" s="32"/>
      <c r="O6" s="27">
        <f>SUM(F6*N6)</f>
        <v>0</v>
      </c>
      <c r="P6" s="32"/>
      <c r="Q6" s="27">
        <f>SUM(F6*P6)</f>
        <v>0</v>
      </c>
      <c r="R6" s="4"/>
      <c r="S6" s="5">
        <f>SUM(F6*R6)</f>
        <v>0</v>
      </c>
    </row>
    <row r="7" spans="2:19" x14ac:dyDescent="0.25">
      <c r="B7" s="34">
        <f t="shared" ref="B7:B11" si="4">B6+1</f>
        <v>3</v>
      </c>
      <c r="C7" s="64" t="s">
        <v>53</v>
      </c>
      <c r="D7" s="65">
        <v>102</v>
      </c>
      <c r="E7" s="70" t="s">
        <v>10</v>
      </c>
      <c r="F7" s="93">
        <v>2.5</v>
      </c>
      <c r="G7" s="43" t="s">
        <v>31</v>
      </c>
      <c r="H7" s="109"/>
      <c r="I7" s="61" t="s">
        <v>32</v>
      </c>
      <c r="J7" s="55">
        <f t="shared" si="3"/>
        <v>0</v>
      </c>
      <c r="K7" s="50"/>
      <c r="L7" s="32"/>
      <c r="M7" s="27">
        <f>SUM(F7*L7)</f>
        <v>0</v>
      </c>
      <c r="N7" s="32"/>
      <c r="O7" s="27">
        <f>SUM(F7*N7)</f>
        <v>0</v>
      </c>
      <c r="P7" s="32"/>
      <c r="Q7" s="27">
        <f>SUM(F7*P7)</f>
        <v>0</v>
      </c>
      <c r="R7" s="4"/>
      <c r="S7" s="5">
        <f>SUM(F7*R7)</f>
        <v>0</v>
      </c>
    </row>
    <row r="8" spans="2:19" x14ac:dyDescent="0.25">
      <c r="B8" s="34">
        <f t="shared" si="4"/>
        <v>4</v>
      </c>
      <c r="C8" s="64" t="s">
        <v>54</v>
      </c>
      <c r="D8" s="3">
        <v>110</v>
      </c>
      <c r="E8" s="70" t="s">
        <v>9</v>
      </c>
      <c r="F8" s="92">
        <v>11060</v>
      </c>
      <c r="G8" s="43" t="s">
        <v>31</v>
      </c>
      <c r="H8" s="109"/>
      <c r="I8" s="61" t="s">
        <v>32</v>
      </c>
      <c r="J8" s="55">
        <f t="shared" si="3"/>
        <v>0</v>
      </c>
      <c r="K8" s="50"/>
      <c r="L8" s="32"/>
      <c r="M8" s="27"/>
      <c r="N8" s="32"/>
      <c r="O8" s="27"/>
      <c r="P8" s="32"/>
      <c r="Q8" s="27"/>
      <c r="R8" s="4"/>
      <c r="S8" s="5"/>
    </row>
    <row r="9" spans="2:19" x14ac:dyDescent="0.25">
      <c r="B9" s="34">
        <f t="shared" si="4"/>
        <v>5</v>
      </c>
      <c r="C9" s="64" t="s">
        <v>55</v>
      </c>
      <c r="D9" s="3">
        <v>465</v>
      </c>
      <c r="E9" s="71" t="s">
        <v>6</v>
      </c>
      <c r="F9" s="6">
        <v>275</v>
      </c>
      <c r="G9" s="43" t="s">
        <v>31</v>
      </c>
      <c r="H9" s="109"/>
      <c r="I9" s="61" t="s">
        <v>32</v>
      </c>
      <c r="J9" s="55">
        <f t="shared" si="3"/>
        <v>0</v>
      </c>
      <c r="K9" s="50"/>
      <c r="L9" s="32"/>
      <c r="M9" s="27"/>
      <c r="N9" s="32"/>
      <c r="O9" s="27"/>
      <c r="P9" s="32"/>
      <c r="Q9" s="27"/>
      <c r="R9" s="4"/>
      <c r="S9" s="5"/>
    </row>
    <row r="10" spans="2:19" x14ac:dyDescent="0.25">
      <c r="B10" s="34">
        <f t="shared" si="4"/>
        <v>6</v>
      </c>
      <c r="C10" s="64" t="s">
        <v>94</v>
      </c>
      <c r="D10" s="3">
        <v>500</v>
      </c>
      <c r="E10" s="70" t="s">
        <v>8</v>
      </c>
      <c r="F10" s="6">
        <v>12</v>
      </c>
      <c r="G10" s="43" t="s">
        <v>31</v>
      </c>
      <c r="H10" s="109"/>
      <c r="I10" s="61" t="s">
        <v>32</v>
      </c>
      <c r="J10" s="55">
        <f t="shared" si="3"/>
        <v>0</v>
      </c>
      <c r="K10" s="50"/>
      <c r="L10" s="32"/>
      <c r="M10" s="27">
        <f>SUM(F10*L10)</f>
        <v>0</v>
      </c>
      <c r="N10" s="32"/>
      <c r="O10" s="27">
        <f>SUM(F10*N10)</f>
        <v>0</v>
      </c>
      <c r="P10" s="32"/>
      <c r="Q10" s="27">
        <f>SUM(F10*P10)</f>
        <v>0</v>
      </c>
      <c r="R10" s="4"/>
      <c r="S10" s="5">
        <f>SUM(F10*R10)</f>
        <v>0</v>
      </c>
    </row>
    <row r="11" spans="2:19" x14ac:dyDescent="0.25">
      <c r="B11" s="34">
        <f t="shared" si="4"/>
        <v>7</v>
      </c>
      <c r="C11" s="64" t="s">
        <v>33</v>
      </c>
      <c r="D11" s="63">
        <v>540</v>
      </c>
      <c r="E11" s="70" t="s">
        <v>34</v>
      </c>
      <c r="F11" s="67">
        <v>1472</v>
      </c>
      <c r="G11" s="43" t="s">
        <v>31</v>
      </c>
      <c r="H11" s="109"/>
      <c r="I11" s="61" t="s">
        <v>32</v>
      </c>
      <c r="J11" s="55">
        <f t="shared" si="3"/>
        <v>0</v>
      </c>
      <c r="K11" s="50"/>
      <c r="L11" s="32"/>
      <c r="M11" s="27"/>
      <c r="N11" s="32"/>
      <c r="O11" s="27"/>
      <c r="P11" s="32"/>
      <c r="Q11" s="27"/>
      <c r="R11" s="4"/>
      <c r="S11" s="5"/>
    </row>
    <row r="12" spans="2:19" ht="15.75" thickBot="1" x14ac:dyDescent="0.3">
      <c r="B12" s="24"/>
      <c r="C12" s="72"/>
      <c r="D12" s="73"/>
      <c r="E12" s="73"/>
      <c r="F12" s="18"/>
      <c r="G12" s="46"/>
      <c r="H12" s="41" t="s">
        <v>18</v>
      </c>
      <c r="I12" s="68"/>
      <c r="J12" s="55">
        <f>SUM(J5:J11)</f>
        <v>0</v>
      </c>
      <c r="K12" s="50"/>
      <c r="L12" s="30"/>
      <c r="M12" s="27">
        <f>SUM(M5:M11)</f>
        <v>0</v>
      </c>
      <c r="N12" s="32"/>
      <c r="O12" s="27">
        <f>SUM(O5:O11)</f>
        <v>0</v>
      </c>
      <c r="P12" s="32"/>
      <c r="Q12" s="27">
        <f>SUM(Q5:Q11)</f>
        <v>0</v>
      </c>
      <c r="R12" s="4"/>
      <c r="S12" s="5"/>
    </row>
    <row r="13" spans="2:19" x14ac:dyDescent="0.25">
      <c r="B13" s="75" t="s">
        <v>13</v>
      </c>
      <c r="C13" s="76" t="s">
        <v>35</v>
      </c>
      <c r="D13" s="77"/>
      <c r="E13" s="77"/>
      <c r="F13" s="78"/>
      <c r="G13" s="79"/>
      <c r="H13" s="111"/>
      <c r="I13" s="80"/>
      <c r="J13" s="81"/>
      <c r="K13" s="51"/>
      <c r="L13" s="30"/>
      <c r="M13" s="28"/>
      <c r="N13" s="32"/>
      <c r="O13" s="28"/>
      <c r="P13" s="32"/>
      <c r="Q13" s="28"/>
      <c r="R13" s="4"/>
      <c r="S13" s="5"/>
    </row>
    <row r="14" spans="2:19" x14ac:dyDescent="0.25">
      <c r="B14" s="20">
        <f>B11+1</f>
        <v>8</v>
      </c>
      <c r="C14" s="69" t="s">
        <v>56</v>
      </c>
      <c r="D14" s="70">
        <v>220</v>
      </c>
      <c r="E14" s="70" t="s">
        <v>34</v>
      </c>
      <c r="F14" s="92">
        <v>2226</v>
      </c>
      <c r="G14" s="43" t="s">
        <v>31</v>
      </c>
      <c r="H14" s="109"/>
      <c r="I14" s="61" t="s">
        <v>32</v>
      </c>
      <c r="J14" s="55">
        <f>F14*H14</f>
        <v>0</v>
      </c>
      <c r="K14" s="50"/>
      <c r="L14" s="32"/>
      <c r="M14" s="27">
        <f t="shared" ref="M14:M22" si="5">SUM(F14*L14)</f>
        <v>0</v>
      </c>
      <c r="N14" s="32"/>
      <c r="O14" s="27">
        <f t="shared" ref="O14:O21" si="6">SUM(F14*N14)</f>
        <v>0</v>
      </c>
      <c r="P14" s="32"/>
      <c r="Q14" s="27">
        <f t="shared" ref="Q14:Q22" si="7">SUM(F14*P14)</f>
        <v>0</v>
      </c>
      <c r="R14" s="4"/>
      <c r="S14" s="5">
        <f t="shared" ref="S14:S22" si="8">SUM(F14*R14)</f>
        <v>0</v>
      </c>
    </row>
    <row r="15" spans="2:19" x14ac:dyDescent="0.25">
      <c r="B15" s="34">
        <f t="shared" ref="B15:B23" si="9">B14+1</f>
        <v>9</v>
      </c>
      <c r="C15" s="69" t="s">
        <v>57</v>
      </c>
      <c r="D15" s="70">
        <v>221</v>
      </c>
      <c r="E15" s="70" t="s">
        <v>26</v>
      </c>
      <c r="F15" s="92">
        <v>31</v>
      </c>
      <c r="G15" s="43" t="s">
        <v>31</v>
      </c>
      <c r="H15" s="109"/>
      <c r="I15" s="61" t="s">
        <v>32</v>
      </c>
      <c r="J15" s="55">
        <f t="shared" ref="J15:J65" si="10">F15*H15</f>
        <v>0</v>
      </c>
      <c r="K15" s="50"/>
      <c r="L15" s="32"/>
      <c r="M15" s="27">
        <f t="shared" si="5"/>
        <v>0</v>
      </c>
      <c r="N15" s="32"/>
      <c r="O15" s="27">
        <f t="shared" si="6"/>
        <v>0</v>
      </c>
      <c r="P15" s="32"/>
      <c r="Q15" s="27">
        <f t="shared" si="7"/>
        <v>0</v>
      </c>
      <c r="R15" s="4"/>
      <c r="S15" s="5">
        <f t="shared" si="8"/>
        <v>0</v>
      </c>
    </row>
    <row r="16" spans="2:19" x14ac:dyDescent="0.25">
      <c r="B16" s="34">
        <f t="shared" si="9"/>
        <v>10</v>
      </c>
      <c r="C16" s="69" t="s">
        <v>77</v>
      </c>
      <c r="D16" s="70">
        <v>230</v>
      </c>
      <c r="E16" s="70" t="s">
        <v>26</v>
      </c>
      <c r="F16" s="92">
        <v>3279</v>
      </c>
      <c r="G16" s="43" t="s">
        <v>31</v>
      </c>
      <c r="H16" s="109"/>
      <c r="I16" s="61" t="s">
        <v>32</v>
      </c>
      <c r="J16" s="55">
        <f t="shared" si="10"/>
        <v>0</v>
      </c>
      <c r="K16" s="50"/>
      <c r="L16" s="32"/>
      <c r="M16" s="27"/>
      <c r="N16" s="32"/>
      <c r="O16" s="27"/>
      <c r="P16" s="32"/>
      <c r="Q16" s="27"/>
      <c r="R16" s="4"/>
      <c r="S16" s="5"/>
    </row>
    <row r="17" spans="2:19" x14ac:dyDescent="0.25">
      <c r="B17" s="34">
        <f t="shared" si="9"/>
        <v>11</v>
      </c>
      <c r="C17" s="69" t="s">
        <v>58</v>
      </c>
      <c r="D17" s="70">
        <v>250</v>
      </c>
      <c r="E17" s="70" t="s">
        <v>26</v>
      </c>
      <c r="F17" s="92">
        <v>901</v>
      </c>
      <c r="G17" s="43" t="s">
        <v>31</v>
      </c>
      <c r="H17" s="109"/>
      <c r="I17" s="61" t="s">
        <v>32</v>
      </c>
      <c r="J17" s="55">
        <f t="shared" si="10"/>
        <v>0</v>
      </c>
      <c r="K17" s="50"/>
      <c r="L17" s="32"/>
      <c r="M17" s="27">
        <f t="shared" si="5"/>
        <v>0</v>
      </c>
      <c r="N17" s="32"/>
      <c r="O17" s="27">
        <f t="shared" si="6"/>
        <v>0</v>
      </c>
      <c r="P17" s="32"/>
      <c r="Q17" s="27">
        <f t="shared" si="7"/>
        <v>0</v>
      </c>
      <c r="R17" s="4"/>
      <c r="S17" s="5">
        <f t="shared" si="8"/>
        <v>0</v>
      </c>
    </row>
    <row r="18" spans="2:19" x14ac:dyDescent="0.25">
      <c r="B18" s="34">
        <f t="shared" si="9"/>
        <v>12</v>
      </c>
      <c r="C18" s="69" t="s">
        <v>48</v>
      </c>
      <c r="D18" s="70">
        <v>275</v>
      </c>
      <c r="E18" s="70" t="s">
        <v>26</v>
      </c>
      <c r="F18" s="92">
        <v>750</v>
      </c>
      <c r="G18" s="43" t="s">
        <v>31</v>
      </c>
      <c r="H18" s="109"/>
      <c r="I18" s="61" t="s">
        <v>32</v>
      </c>
      <c r="J18" s="55">
        <f t="shared" si="10"/>
        <v>0</v>
      </c>
      <c r="K18" s="50"/>
      <c r="L18" s="32"/>
      <c r="M18" s="27"/>
      <c r="N18" s="32"/>
      <c r="O18" s="27"/>
      <c r="P18" s="32"/>
      <c r="Q18" s="27"/>
      <c r="R18" s="4"/>
      <c r="S18" s="5"/>
    </row>
    <row r="19" spans="2:19" x14ac:dyDescent="0.25">
      <c r="B19" s="34">
        <f t="shared" si="9"/>
        <v>13</v>
      </c>
      <c r="C19" s="69" t="s">
        <v>49</v>
      </c>
      <c r="D19" s="70">
        <v>275</v>
      </c>
      <c r="E19" s="114" t="s">
        <v>34</v>
      </c>
      <c r="F19" s="115">
        <v>19869</v>
      </c>
      <c r="G19" s="43" t="s">
        <v>31</v>
      </c>
      <c r="H19" s="109"/>
      <c r="I19" s="61" t="s">
        <v>32</v>
      </c>
      <c r="J19" s="55">
        <f t="shared" si="10"/>
        <v>0</v>
      </c>
      <c r="K19" s="50"/>
      <c r="L19" s="32"/>
      <c r="M19" s="27"/>
      <c r="N19" s="32"/>
      <c r="O19" s="27"/>
      <c r="P19" s="32"/>
      <c r="Q19" s="27"/>
      <c r="R19" s="4"/>
      <c r="S19" s="5"/>
    </row>
    <row r="20" spans="2:19" x14ac:dyDescent="0.25">
      <c r="B20" s="34">
        <f t="shared" si="9"/>
        <v>14</v>
      </c>
      <c r="C20" s="69" t="s">
        <v>37</v>
      </c>
      <c r="D20" s="70">
        <v>310</v>
      </c>
      <c r="E20" s="114" t="s">
        <v>36</v>
      </c>
      <c r="F20" s="115">
        <v>6560</v>
      </c>
      <c r="G20" s="43" t="s">
        <v>31</v>
      </c>
      <c r="H20" s="109"/>
      <c r="I20" s="61" t="s">
        <v>32</v>
      </c>
      <c r="J20" s="55">
        <f t="shared" si="10"/>
        <v>0</v>
      </c>
      <c r="K20" s="50"/>
      <c r="L20" s="32"/>
      <c r="M20" s="27">
        <f t="shared" si="5"/>
        <v>0</v>
      </c>
      <c r="N20" s="32"/>
      <c r="O20" s="27">
        <f t="shared" si="6"/>
        <v>0</v>
      </c>
      <c r="P20" s="32"/>
      <c r="Q20" s="27">
        <f t="shared" si="7"/>
        <v>0</v>
      </c>
      <c r="R20" s="4"/>
      <c r="S20" s="5">
        <f t="shared" si="8"/>
        <v>0</v>
      </c>
    </row>
    <row r="21" spans="2:19" x14ac:dyDescent="0.25">
      <c r="B21" s="34">
        <f t="shared" si="9"/>
        <v>15</v>
      </c>
      <c r="C21" s="69" t="s">
        <v>59</v>
      </c>
      <c r="D21" s="70">
        <v>340</v>
      </c>
      <c r="E21" s="114" t="s">
        <v>26</v>
      </c>
      <c r="F21" s="115">
        <v>2406</v>
      </c>
      <c r="G21" s="43" t="s">
        <v>31</v>
      </c>
      <c r="H21" s="109"/>
      <c r="I21" s="61" t="s">
        <v>32</v>
      </c>
      <c r="J21" s="55">
        <f t="shared" si="10"/>
        <v>0</v>
      </c>
      <c r="K21" s="50"/>
      <c r="L21" s="32"/>
      <c r="M21" s="27">
        <f t="shared" si="5"/>
        <v>0</v>
      </c>
      <c r="N21" s="32"/>
      <c r="O21" s="27">
        <f t="shared" si="6"/>
        <v>0</v>
      </c>
      <c r="P21" s="32"/>
      <c r="Q21" s="27">
        <f t="shared" si="7"/>
        <v>0</v>
      </c>
      <c r="R21" s="4"/>
      <c r="S21" s="5">
        <f t="shared" si="8"/>
        <v>0</v>
      </c>
    </row>
    <row r="22" spans="2:19" x14ac:dyDescent="0.25">
      <c r="B22" s="34">
        <f t="shared" si="9"/>
        <v>16</v>
      </c>
      <c r="C22" s="69" t="s">
        <v>93</v>
      </c>
      <c r="D22" s="70">
        <v>360</v>
      </c>
      <c r="E22" s="114" t="s">
        <v>34</v>
      </c>
      <c r="F22" s="115">
        <v>57</v>
      </c>
      <c r="G22" s="43" t="s">
        <v>31</v>
      </c>
      <c r="H22" s="109"/>
      <c r="I22" s="61" t="s">
        <v>32</v>
      </c>
      <c r="J22" s="55">
        <f t="shared" si="10"/>
        <v>0</v>
      </c>
      <c r="K22" s="50"/>
      <c r="L22" s="32"/>
      <c r="M22" s="27">
        <f t="shared" si="5"/>
        <v>0</v>
      </c>
      <c r="N22" s="32"/>
      <c r="O22" s="27">
        <f>SUM(F22*N22)</f>
        <v>0</v>
      </c>
      <c r="P22" s="32"/>
      <c r="Q22" s="27">
        <f t="shared" si="7"/>
        <v>0</v>
      </c>
      <c r="R22" s="4"/>
      <c r="S22" s="5">
        <f t="shared" si="8"/>
        <v>0</v>
      </c>
    </row>
    <row r="23" spans="2:19" x14ac:dyDescent="0.25">
      <c r="B23" s="34">
        <f t="shared" si="9"/>
        <v>17</v>
      </c>
      <c r="C23" s="69" t="s">
        <v>95</v>
      </c>
      <c r="D23" s="70">
        <v>530</v>
      </c>
      <c r="E23" s="114" t="s">
        <v>8</v>
      </c>
      <c r="F23" s="115">
        <v>4</v>
      </c>
      <c r="G23" s="43" t="s">
        <v>31</v>
      </c>
      <c r="H23" s="109"/>
      <c r="I23" s="61" t="s">
        <v>32</v>
      </c>
      <c r="J23" s="55">
        <f t="shared" si="10"/>
        <v>0</v>
      </c>
      <c r="K23" s="50"/>
      <c r="L23" s="32"/>
      <c r="M23" s="27"/>
      <c r="N23" s="32"/>
      <c r="O23" s="27"/>
      <c r="P23" s="32"/>
      <c r="Q23" s="27"/>
      <c r="R23" s="4"/>
      <c r="S23" s="5"/>
    </row>
    <row r="24" spans="2:19" ht="15.75" thickBot="1" x14ac:dyDescent="0.3">
      <c r="B24" s="21"/>
      <c r="C24" s="12"/>
      <c r="D24" s="13"/>
      <c r="E24" s="116"/>
      <c r="F24" s="117"/>
      <c r="G24" s="46"/>
      <c r="H24" s="40" t="s">
        <v>19</v>
      </c>
      <c r="I24" s="56"/>
      <c r="J24" s="209">
        <f>SUM(J14:J23)</f>
        <v>0</v>
      </c>
      <c r="K24" s="50"/>
      <c r="L24" s="30"/>
      <c r="M24" s="27">
        <f>SUM(M14:M22)</f>
        <v>0</v>
      </c>
      <c r="N24" s="32"/>
      <c r="O24" s="27">
        <f>SUM(O14:O22)</f>
        <v>0</v>
      </c>
      <c r="P24" s="32"/>
      <c r="Q24" s="27">
        <f>SUM(Q14:Q22)</f>
        <v>0</v>
      </c>
      <c r="R24" s="4"/>
      <c r="S24" s="5"/>
    </row>
    <row r="25" spans="2:19" x14ac:dyDescent="0.25">
      <c r="B25" s="88" t="s">
        <v>14</v>
      </c>
      <c r="C25" s="89" t="s">
        <v>38</v>
      </c>
      <c r="D25" s="77"/>
      <c r="E25" s="118"/>
      <c r="F25" s="119"/>
      <c r="G25" s="79"/>
      <c r="H25" s="111"/>
      <c r="I25" s="80"/>
      <c r="J25" s="208"/>
      <c r="K25" s="51"/>
      <c r="L25" s="30"/>
      <c r="M25" s="28"/>
      <c r="N25" s="32"/>
      <c r="O25" s="28"/>
      <c r="P25" s="32"/>
      <c r="Q25" s="28"/>
      <c r="R25" s="4"/>
      <c r="S25" s="5"/>
    </row>
    <row r="26" spans="2:19" ht="15" customHeight="1" x14ac:dyDescent="0.25">
      <c r="B26" s="20">
        <f>B23+1</f>
        <v>18</v>
      </c>
      <c r="C26" s="69" t="s">
        <v>78</v>
      </c>
      <c r="D26" s="70">
        <v>222</v>
      </c>
      <c r="E26" s="114" t="s">
        <v>9</v>
      </c>
      <c r="F26" s="115">
        <v>89</v>
      </c>
      <c r="G26" s="43" t="s">
        <v>31</v>
      </c>
      <c r="H26" s="237"/>
      <c r="I26" s="61" t="s">
        <v>32</v>
      </c>
      <c r="J26" s="55">
        <f t="shared" si="10"/>
        <v>0</v>
      </c>
      <c r="K26" s="50"/>
      <c r="L26" s="33"/>
      <c r="M26" s="27">
        <f>SUM(F26*L26)</f>
        <v>0</v>
      </c>
      <c r="N26" s="32"/>
      <c r="O26" s="27">
        <f t="shared" si="0"/>
        <v>0</v>
      </c>
      <c r="P26" s="32"/>
      <c r="Q26" s="27">
        <f t="shared" si="1"/>
        <v>0</v>
      </c>
      <c r="R26" s="1"/>
      <c r="S26" s="5">
        <f t="shared" si="2"/>
        <v>0</v>
      </c>
    </row>
    <row r="27" spans="2:19" ht="15" customHeight="1" x14ac:dyDescent="0.25">
      <c r="B27" s="34">
        <f t="shared" ref="B27:B41" si="11">B26+1</f>
        <v>19</v>
      </c>
      <c r="C27" s="69" t="s">
        <v>79</v>
      </c>
      <c r="D27" s="70">
        <v>460</v>
      </c>
      <c r="E27" s="114" t="s">
        <v>6</v>
      </c>
      <c r="F27" s="115">
        <v>73</v>
      </c>
      <c r="G27" s="43" t="s">
        <v>31</v>
      </c>
      <c r="H27" s="237"/>
      <c r="I27" s="61" t="s">
        <v>32</v>
      </c>
      <c r="J27" s="55">
        <f t="shared" si="10"/>
        <v>0</v>
      </c>
      <c r="K27" s="50"/>
      <c r="L27" s="33"/>
      <c r="M27" s="27">
        <f t="shared" ref="M27:M35" si="12">SUM(F27*L27)</f>
        <v>0</v>
      </c>
      <c r="N27" s="32"/>
      <c r="O27" s="27">
        <f t="shared" si="0"/>
        <v>0</v>
      </c>
      <c r="P27" s="32"/>
      <c r="Q27" s="27">
        <f t="shared" si="1"/>
        <v>0</v>
      </c>
      <c r="R27" s="1"/>
      <c r="S27" s="5"/>
    </row>
    <row r="28" spans="2:19" ht="15" customHeight="1" x14ac:dyDescent="0.25">
      <c r="B28" s="34">
        <f t="shared" si="11"/>
        <v>20</v>
      </c>
      <c r="C28" s="69" t="s">
        <v>60</v>
      </c>
      <c r="D28" s="70">
        <v>460</v>
      </c>
      <c r="E28" s="114" t="s">
        <v>6</v>
      </c>
      <c r="F28" s="115">
        <v>489</v>
      </c>
      <c r="G28" s="43" t="s">
        <v>31</v>
      </c>
      <c r="H28" s="237"/>
      <c r="I28" s="61" t="s">
        <v>32</v>
      </c>
      <c r="J28" s="55">
        <f t="shared" si="10"/>
        <v>0</v>
      </c>
      <c r="K28" s="50"/>
      <c r="L28" s="32"/>
      <c r="M28" s="27">
        <f t="shared" si="12"/>
        <v>0</v>
      </c>
      <c r="N28" s="32"/>
      <c r="O28" s="27">
        <f t="shared" si="0"/>
        <v>0</v>
      </c>
      <c r="P28" s="32"/>
      <c r="Q28" s="27">
        <f t="shared" si="1"/>
        <v>0</v>
      </c>
      <c r="R28" s="4"/>
      <c r="S28" s="5">
        <f>SUM(F28*R28)</f>
        <v>0</v>
      </c>
    </row>
    <row r="29" spans="2:19" ht="15" customHeight="1" x14ac:dyDescent="0.25">
      <c r="B29" s="34">
        <f t="shared" si="11"/>
        <v>21</v>
      </c>
      <c r="C29" s="69" t="s">
        <v>80</v>
      </c>
      <c r="D29" s="70">
        <v>460</v>
      </c>
      <c r="E29" s="114" t="s">
        <v>6</v>
      </c>
      <c r="F29" s="115">
        <v>4</v>
      </c>
      <c r="G29" s="43" t="s">
        <v>31</v>
      </c>
      <c r="H29" s="237"/>
      <c r="I29" s="61" t="s">
        <v>32</v>
      </c>
      <c r="J29" s="55">
        <f t="shared" si="10"/>
        <v>0</v>
      </c>
      <c r="K29" s="50"/>
      <c r="L29" s="32"/>
      <c r="M29" s="27">
        <f t="shared" si="12"/>
        <v>0</v>
      </c>
      <c r="N29" s="32"/>
      <c r="O29" s="27">
        <f t="shared" si="0"/>
        <v>0</v>
      </c>
      <c r="P29" s="32"/>
      <c r="Q29" s="27">
        <f t="shared" si="1"/>
        <v>0</v>
      </c>
      <c r="R29" s="4"/>
      <c r="S29" s="5"/>
    </row>
    <row r="30" spans="2:19" ht="15" customHeight="1" x14ac:dyDescent="0.25">
      <c r="B30" s="34">
        <f t="shared" si="11"/>
        <v>22</v>
      </c>
      <c r="C30" s="69" t="s">
        <v>81</v>
      </c>
      <c r="D30" s="70">
        <v>460</v>
      </c>
      <c r="E30" s="114" t="s">
        <v>6</v>
      </c>
      <c r="F30" s="115">
        <v>4</v>
      </c>
      <c r="G30" s="43" t="s">
        <v>31</v>
      </c>
      <c r="H30" s="237"/>
      <c r="I30" s="61" t="s">
        <v>32</v>
      </c>
      <c r="J30" s="55">
        <f t="shared" si="10"/>
        <v>0</v>
      </c>
      <c r="K30" s="50"/>
      <c r="L30" s="32"/>
      <c r="M30" s="27">
        <f t="shared" si="12"/>
        <v>0</v>
      </c>
      <c r="N30" s="32"/>
      <c r="O30" s="27">
        <f t="shared" si="0"/>
        <v>0</v>
      </c>
      <c r="P30" s="32"/>
      <c r="Q30" s="27">
        <f t="shared" si="1"/>
        <v>0</v>
      </c>
      <c r="R30" s="4"/>
      <c r="S30" s="5">
        <f>SUM(F30*R30)</f>
        <v>0</v>
      </c>
    </row>
    <row r="31" spans="2:19" ht="15" customHeight="1" x14ac:dyDescent="0.25">
      <c r="B31" s="34">
        <f t="shared" si="11"/>
        <v>23</v>
      </c>
      <c r="C31" s="69" t="s">
        <v>82</v>
      </c>
      <c r="D31" s="70">
        <v>460</v>
      </c>
      <c r="E31" s="114" t="s">
        <v>8</v>
      </c>
      <c r="F31" s="115">
        <v>4</v>
      </c>
      <c r="G31" s="43" t="s">
        <v>31</v>
      </c>
      <c r="H31" s="237"/>
      <c r="I31" s="61" t="s">
        <v>32</v>
      </c>
      <c r="J31" s="55">
        <f t="shared" si="10"/>
        <v>0</v>
      </c>
      <c r="K31" s="50"/>
      <c r="L31" s="32"/>
      <c r="M31" s="27"/>
      <c r="N31" s="32"/>
      <c r="O31" s="27"/>
      <c r="P31" s="32"/>
      <c r="Q31" s="27"/>
      <c r="R31" s="4"/>
      <c r="S31" s="5"/>
    </row>
    <row r="32" spans="2:19" ht="15" customHeight="1" x14ac:dyDescent="0.25">
      <c r="B32" s="34">
        <f t="shared" si="11"/>
        <v>24</v>
      </c>
      <c r="C32" s="69" t="s">
        <v>83</v>
      </c>
      <c r="D32" s="70">
        <v>462</v>
      </c>
      <c r="E32" s="114" t="s">
        <v>6</v>
      </c>
      <c r="F32" s="115">
        <v>27</v>
      </c>
      <c r="G32" s="43" t="s">
        <v>31</v>
      </c>
      <c r="H32" s="237"/>
      <c r="I32" s="61" t="s">
        <v>32</v>
      </c>
      <c r="J32" s="55">
        <f t="shared" si="10"/>
        <v>0</v>
      </c>
      <c r="K32" s="50"/>
      <c r="L32" s="32"/>
      <c r="M32" s="27">
        <f t="shared" ref="M32" si="13">SUM(F32*L32)</f>
        <v>0</v>
      </c>
      <c r="N32" s="32"/>
      <c r="O32" s="27">
        <f t="shared" ref="O32" si="14">SUM(F32*N32)</f>
        <v>0</v>
      </c>
      <c r="P32" s="32"/>
      <c r="Q32" s="27">
        <f t="shared" ref="Q32" si="15">SUM(F32*P32)</f>
        <v>0</v>
      </c>
      <c r="R32" s="4"/>
      <c r="S32" s="5">
        <f>SUM(F32*R32)</f>
        <v>0</v>
      </c>
    </row>
    <row r="33" spans="2:19" ht="15" customHeight="1" x14ac:dyDescent="0.25">
      <c r="B33" s="34">
        <f t="shared" si="11"/>
        <v>25</v>
      </c>
      <c r="C33" s="69" t="s">
        <v>39</v>
      </c>
      <c r="D33" s="70">
        <v>463</v>
      </c>
      <c r="E33" s="114" t="s">
        <v>8</v>
      </c>
      <c r="F33" s="115">
        <v>4</v>
      </c>
      <c r="G33" s="43" t="s">
        <v>31</v>
      </c>
      <c r="H33" s="237"/>
      <c r="I33" s="61" t="s">
        <v>32</v>
      </c>
      <c r="J33" s="55">
        <f t="shared" si="10"/>
        <v>0</v>
      </c>
      <c r="K33" s="50"/>
      <c r="L33" s="32"/>
      <c r="M33" s="27"/>
      <c r="N33" s="32"/>
      <c r="O33" s="27"/>
      <c r="P33" s="32"/>
      <c r="Q33" s="27"/>
      <c r="R33" s="4"/>
      <c r="S33" s="5"/>
    </row>
    <row r="34" spans="2:19" ht="15" customHeight="1" x14ac:dyDescent="0.25">
      <c r="B34" s="34">
        <f t="shared" si="11"/>
        <v>26</v>
      </c>
      <c r="C34" s="69" t="s">
        <v>61</v>
      </c>
      <c r="D34" s="70">
        <v>463</v>
      </c>
      <c r="E34" s="114" t="s">
        <v>8</v>
      </c>
      <c r="F34" s="115">
        <v>2</v>
      </c>
      <c r="G34" s="43" t="s">
        <v>31</v>
      </c>
      <c r="H34" s="237"/>
      <c r="I34" s="61" t="s">
        <v>32</v>
      </c>
      <c r="J34" s="55">
        <f t="shared" si="10"/>
        <v>0</v>
      </c>
      <c r="K34" s="50"/>
      <c r="L34" s="32"/>
      <c r="M34" s="27">
        <f t="shared" si="12"/>
        <v>0</v>
      </c>
      <c r="N34" s="32"/>
      <c r="O34" s="27">
        <f t="shared" si="0"/>
        <v>0</v>
      </c>
      <c r="P34" s="32"/>
      <c r="Q34" s="27">
        <f t="shared" si="1"/>
        <v>0</v>
      </c>
      <c r="R34" s="4"/>
      <c r="S34" s="5">
        <f t="shared" ref="S34:S35" si="16">SUM(F34*R34)</f>
        <v>0</v>
      </c>
    </row>
    <row r="35" spans="2:19" ht="15" customHeight="1" x14ac:dyDescent="0.25">
      <c r="B35" s="34">
        <f t="shared" si="11"/>
        <v>27</v>
      </c>
      <c r="C35" s="69" t="s">
        <v>62</v>
      </c>
      <c r="D35" s="70">
        <v>463</v>
      </c>
      <c r="E35" s="114" t="s">
        <v>8</v>
      </c>
      <c r="F35" s="115">
        <v>8</v>
      </c>
      <c r="G35" s="43" t="s">
        <v>31</v>
      </c>
      <c r="H35" s="237"/>
      <c r="I35" s="61" t="s">
        <v>32</v>
      </c>
      <c r="J35" s="55">
        <f t="shared" si="10"/>
        <v>0</v>
      </c>
      <c r="K35" s="50"/>
      <c r="L35" s="32"/>
      <c r="M35" s="27">
        <f t="shared" si="12"/>
        <v>0</v>
      </c>
      <c r="N35" s="32"/>
      <c r="O35" s="27">
        <f t="shared" si="0"/>
        <v>0</v>
      </c>
      <c r="P35" s="32"/>
      <c r="Q35" s="27">
        <f t="shared" si="1"/>
        <v>0</v>
      </c>
      <c r="R35" s="4"/>
      <c r="S35" s="5">
        <f t="shared" si="16"/>
        <v>0</v>
      </c>
    </row>
    <row r="36" spans="2:19" ht="15" customHeight="1" x14ac:dyDescent="0.25">
      <c r="B36" s="34">
        <f t="shared" si="11"/>
        <v>28</v>
      </c>
      <c r="C36" s="69" t="s">
        <v>75</v>
      </c>
      <c r="D36" s="70">
        <v>463</v>
      </c>
      <c r="E36" s="114" t="s">
        <v>8</v>
      </c>
      <c r="F36" s="115">
        <v>1</v>
      </c>
      <c r="G36" s="43" t="s">
        <v>31</v>
      </c>
      <c r="H36" s="237"/>
      <c r="I36" s="61" t="s">
        <v>32</v>
      </c>
      <c r="J36" s="55">
        <f t="shared" si="10"/>
        <v>0</v>
      </c>
      <c r="K36" s="50"/>
      <c r="L36" s="32"/>
      <c r="M36" s="27"/>
      <c r="N36" s="32"/>
      <c r="O36" s="27"/>
      <c r="P36" s="32"/>
      <c r="Q36" s="27"/>
      <c r="R36" s="9"/>
      <c r="S36" s="9"/>
    </row>
    <row r="37" spans="2:19" ht="15" customHeight="1" x14ac:dyDescent="0.25">
      <c r="B37" s="34">
        <f t="shared" si="11"/>
        <v>29</v>
      </c>
      <c r="C37" s="69" t="s">
        <v>76</v>
      </c>
      <c r="D37" s="70">
        <v>463</v>
      </c>
      <c r="E37" s="114" t="s">
        <v>8</v>
      </c>
      <c r="F37" s="115">
        <v>1</v>
      </c>
      <c r="G37" s="43" t="s">
        <v>31</v>
      </c>
      <c r="H37" s="237"/>
      <c r="I37" s="61" t="s">
        <v>32</v>
      </c>
      <c r="J37" s="55">
        <f t="shared" si="10"/>
        <v>0</v>
      </c>
      <c r="K37" s="50"/>
      <c r="L37" s="32"/>
      <c r="M37" s="27"/>
      <c r="N37" s="32"/>
      <c r="O37" s="27"/>
      <c r="P37" s="32"/>
      <c r="Q37" s="27"/>
      <c r="R37" s="9"/>
      <c r="S37" s="9"/>
    </row>
    <row r="38" spans="2:19" ht="15" customHeight="1" x14ac:dyDescent="0.25">
      <c r="B38" s="34">
        <f t="shared" si="11"/>
        <v>30</v>
      </c>
      <c r="C38" s="69" t="s">
        <v>50</v>
      </c>
      <c r="D38" s="70">
        <v>472</v>
      </c>
      <c r="E38" s="114" t="s">
        <v>8</v>
      </c>
      <c r="F38" s="115">
        <v>3</v>
      </c>
      <c r="G38" s="43" t="s">
        <v>31</v>
      </c>
      <c r="H38" s="237"/>
      <c r="I38" s="61" t="s">
        <v>32</v>
      </c>
      <c r="J38" s="55">
        <f t="shared" si="10"/>
        <v>0</v>
      </c>
      <c r="K38" s="50"/>
      <c r="L38" s="32"/>
      <c r="M38" s="27"/>
      <c r="N38" s="32"/>
      <c r="O38" s="27"/>
      <c r="P38" s="32"/>
      <c r="Q38" s="27"/>
      <c r="R38" s="9"/>
      <c r="S38" s="9"/>
    </row>
    <row r="39" spans="2:19" ht="15" customHeight="1" x14ac:dyDescent="0.25">
      <c r="B39" s="34">
        <f t="shared" si="11"/>
        <v>31</v>
      </c>
      <c r="C39" s="69" t="s">
        <v>84</v>
      </c>
      <c r="D39" s="70">
        <v>472</v>
      </c>
      <c r="E39" s="114" t="s">
        <v>8</v>
      </c>
      <c r="F39" s="115">
        <v>3</v>
      </c>
      <c r="G39" s="43" t="s">
        <v>31</v>
      </c>
      <c r="H39" s="237"/>
      <c r="I39" s="61" t="s">
        <v>32</v>
      </c>
      <c r="J39" s="55">
        <f t="shared" si="10"/>
        <v>0</v>
      </c>
      <c r="K39" s="50"/>
      <c r="L39" s="32"/>
      <c r="M39" s="27"/>
      <c r="N39" s="32"/>
      <c r="O39" s="27"/>
      <c r="P39" s="32"/>
      <c r="Q39" s="27"/>
      <c r="R39" s="9"/>
      <c r="S39" s="9"/>
    </row>
    <row r="40" spans="2:19" ht="15" customHeight="1" x14ac:dyDescent="0.25">
      <c r="B40" s="34">
        <f t="shared" si="11"/>
        <v>32</v>
      </c>
      <c r="C40" s="69" t="s">
        <v>40</v>
      </c>
      <c r="D40" s="70">
        <v>491</v>
      </c>
      <c r="E40" s="114" t="s">
        <v>7</v>
      </c>
      <c r="F40" s="115">
        <v>1497</v>
      </c>
      <c r="G40" s="43" t="s">
        <v>31</v>
      </c>
      <c r="H40" s="237"/>
      <c r="I40" s="61" t="s">
        <v>32</v>
      </c>
      <c r="J40" s="55">
        <f t="shared" si="10"/>
        <v>0</v>
      </c>
      <c r="K40" s="50"/>
      <c r="L40" s="32"/>
      <c r="M40" s="27"/>
      <c r="N40" s="32"/>
      <c r="O40" s="27"/>
      <c r="P40" s="32"/>
      <c r="Q40" s="27"/>
      <c r="R40" s="9"/>
      <c r="S40" s="9"/>
    </row>
    <row r="41" spans="2:19" ht="15" customHeight="1" x14ac:dyDescent="0.25">
      <c r="B41" s="34">
        <f t="shared" si="11"/>
        <v>33</v>
      </c>
      <c r="C41" s="69" t="s">
        <v>85</v>
      </c>
      <c r="D41" s="70">
        <v>460</v>
      </c>
      <c r="E41" s="114" t="s">
        <v>9</v>
      </c>
      <c r="F41" s="115">
        <v>6</v>
      </c>
      <c r="G41" s="43" t="s">
        <v>31</v>
      </c>
      <c r="H41" s="237"/>
      <c r="I41" s="61" t="s">
        <v>32</v>
      </c>
      <c r="J41" s="55">
        <f t="shared" si="10"/>
        <v>0</v>
      </c>
      <c r="K41" s="50"/>
      <c r="L41" s="32"/>
      <c r="M41" s="27"/>
      <c r="N41" s="32"/>
      <c r="O41" s="27"/>
      <c r="P41" s="32"/>
      <c r="Q41" s="27"/>
      <c r="R41" s="9"/>
      <c r="S41" s="9"/>
    </row>
    <row r="42" spans="2:19" ht="15.75" thickBot="1" x14ac:dyDescent="0.3">
      <c r="B42" s="90"/>
      <c r="C42" s="91"/>
      <c r="D42" s="91"/>
      <c r="E42" s="120"/>
      <c r="F42" s="121"/>
      <c r="G42" s="46"/>
      <c r="H42" s="41" t="s">
        <v>20</v>
      </c>
      <c r="I42" s="68"/>
      <c r="J42" s="209">
        <f>SUM(J26:J41)</f>
        <v>0</v>
      </c>
      <c r="K42" s="50"/>
      <c r="L42" s="30"/>
      <c r="M42" s="27">
        <f>SUM(M26:M35)</f>
        <v>0</v>
      </c>
      <c r="N42" s="32"/>
      <c r="O42" s="27">
        <f>SUM(O26:O35)</f>
        <v>0</v>
      </c>
      <c r="P42" s="32"/>
      <c r="Q42" s="27">
        <f>SUM(Q26:Q35)</f>
        <v>0</v>
      </c>
      <c r="R42" s="9"/>
      <c r="S42" s="9"/>
    </row>
    <row r="43" spans="2:19" x14ac:dyDescent="0.25">
      <c r="B43" s="85" t="s">
        <v>15</v>
      </c>
      <c r="C43" s="86" t="s">
        <v>41</v>
      </c>
      <c r="D43" s="23"/>
      <c r="E43" s="122"/>
      <c r="F43" s="122"/>
      <c r="G43" s="87"/>
      <c r="H43" s="112"/>
      <c r="I43" s="87"/>
      <c r="J43" s="208"/>
      <c r="K43" s="52"/>
      <c r="L43" s="30"/>
      <c r="M43" s="29"/>
      <c r="N43" s="32"/>
      <c r="O43" s="29"/>
      <c r="P43" s="32"/>
      <c r="Q43" s="29"/>
    </row>
    <row r="44" spans="2:19" ht="15" customHeight="1" x14ac:dyDescent="0.25">
      <c r="B44" s="20">
        <f>B41+1</f>
        <v>34</v>
      </c>
      <c r="C44" s="64" t="s">
        <v>63</v>
      </c>
      <c r="D44" s="63">
        <v>671</v>
      </c>
      <c r="E44" s="114" t="s">
        <v>42</v>
      </c>
      <c r="F44" s="115">
        <v>8</v>
      </c>
      <c r="G44" s="43" t="s">
        <v>31</v>
      </c>
      <c r="H44" s="237"/>
      <c r="I44" s="61" t="s">
        <v>32</v>
      </c>
      <c r="J44" s="55">
        <f t="shared" si="10"/>
        <v>0</v>
      </c>
      <c r="K44" s="50"/>
      <c r="L44" s="32"/>
      <c r="M44" s="27">
        <f t="shared" ref="M44" si="17">SUM(F44*L44)</f>
        <v>0</v>
      </c>
      <c r="N44" s="32"/>
      <c r="O44" s="27">
        <f t="shared" ref="O44" si="18">SUM(F44*N44)</f>
        <v>0</v>
      </c>
      <c r="P44" s="32"/>
      <c r="Q44" s="27">
        <f t="shared" ref="Q44" si="19">SUM(F44*P44)</f>
        <v>0</v>
      </c>
      <c r="R44" s="1"/>
      <c r="S44" s="5">
        <f t="shared" ref="S44" si="20">SUM(F44*R44)</f>
        <v>0</v>
      </c>
    </row>
    <row r="45" spans="2:19" ht="15.75" thickBot="1" x14ac:dyDescent="0.3">
      <c r="B45" s="24"/>
      <c r="C45" s="25"/>
      <c r="D45" s="26"/>
      <c r="E45" s="123"/>
      <c r="F45" s="124"/>
      <c r="G45" s="46"/>
      <c r="H45" s="41" t="s">
        <v>21</v>
      </c>
      <c r="I45" s="68"/>
      <c r="J45" s="209">
        <f>J44</f>
        <v>0</v>
      </c>
      <c r="K45" s="53"/>
      <c r="L45" s="31"/>
      <c r="M45" s="27">
        <f>SUM(M44:M44)</f>
        <v>0</v>
      </c>
      <c r="N45" s="32"/>
      <c r="O45" s="27">
        <f>SUM(O44:O44)</f>
        <v>0</v>
      </c>
      <c r="P45" s="32"/>
      <c r="Q45" s="27">
        <f>SUM(Q44:Q44)</f>
        <v>0</v>
      </c>
      <c r="R45" s="7"/>
      <c r="S45" s="8"/>
    </row>
    <row r="46" spans="2:19" x14ac:dyDescent="0.25">
      <c r="B46" s="75" t="s">
        <v>16</v>
      </c>
      <c r="C46" s="83" t="s">
        <v>43</v>
      </c>
      <c r="D46" s="82"/>
      <c r="E46" s="125"/>
      <c r="F46" s="126"/>
      <c r="G46" s="79"/>
      <c r="H46" s="111"/>
      <c r="I46" s="80"/>
      <c r="J46" s="208"/>
      <c r="K46" s="54"/>
      <c r="L46" s="31"/>
      <c r="M46" s="28"/>
      <c r="N46" s="32"/>
      <c r="O46" s="28"/>
      <c r="P46" s="32"/>
      <c r="Q46" s="28"/>
      <c r="R46" s="7"/>
      <c r="S46" s="8"/>
    </row>
    <row r="47" spans="2:19" x14ac:dyDescent="0.25">
      <c r="B47" s="20">
        <f>B44+1</f>
        <v>35</v>
      </c>
      <c r="C47" s="64" t="s">
        <v>64</v>
      </c>
      <c r="D47" s="63">
        <v>624</v>
      </c>
      <c r="E47" s="114" t="s">
        <v>8</v>
      </c>
      <c r="F47" s="115">
        <v>14</v>
      </c>
      <c r="G47" s="44" t="s">
        <v>31</v>
      </c>
      <c r="H47" s="237"/>
      <c r="I47" s="57" t="s">
        <v>32</v>
      </c>
      <c r="J47" s="55">
        <f t="shared" si="10"/>
        <v>0</v>
      </c>
      <c r="K47" s="50"/>
      <c r="L47" s="32"/>
      <c r="M47" s="27">
        <f>SUM(F47*L47)</f>
        <v>0</v>
      </c>
      <c r="N47" s="32"/>
      <c r="O47" s="27">
        <f>SUM(F47*N47)</f>
        <v>0</v>
      </c>
      <c r="P47" s="32"/>
      <c r="Q47" s="27">
        <f>SUM(F47*P47)</f>
        <v>0</v>
      </c>
      <c r="R47" s="4"/>
      <c r="S47" s="5">
        <f>SUM(F47*R47)</f>
        <v>0</v>
      </c>
    </row>
    <row r="48" spans="2:19" x14ac:dyDescent="0.25">
      <c r="B48" s="34">
        <f t="shared" ref="B48:B56" si="21">B47+1</f>
        <v>36</v>
      </c>
      <c r="C48" s="64" t="s">
        <v>65</v>
      </c>
      <c r="D48" s="63">
        <v>660</v>
      </c>
      <c r="E48" s="114" t="s">
        <v>6</v>
      </c>
      <c r="F48" s="115">
        <v>14554</v>
      </c>
      <c r="G48" s="44" t="s">
        <v>31</v>
      </c>
      <c r="H48" s="237"/>
      <c r="I48" s="57" t="s">
        <v>32</v>
      </c>
      <c r="J48" s="55">
        <f t="shared" si="10"/>
        <v>0</v>
      </c>
      <c r="K48" s="50"/>
      <c r="L48" s="32"/>
      <c r="M48" s="27">
        <f t="shared" ref="M48:M56" si="22">SUM(F48*L48)</f>
        <v>0</v>
      </c>
      <c r="N48" s="32"/>
      <c r="O48" s="27">
        <f t="shared" ref="O48:O56" si="23">SUM(F48*N48)</f>
        <v>0</v>
      </c>
      <c r="P48" s="32"/>
      <c r="Q48" s="27">
        <f t="shared" ref="Q48:Q56" si="24">SUM(F48*P48)</f>
        <v>0</v>
      </c>
      <c r="R48" s="4"/>
      <c r="S48" s="5"/>
    </row>
    <row r="49" spans="2:19" x14ac:dyDescent="0.25">
      <c r="B49" s="34">
        <f t="shared" si="21"/>
        <v>37</v>
      </c>
      <c r="C49" s="64" t="s">
        <v>66</v>
      </c>
      <c r="D49" s="63">
        <v>660</v>
      </c>
      <c r="E49" s="114" t="s">
        <v>6</v>
      </c>
      <c r="F49" s="115">
        <v>15622</v>
      </c>
      <c r="G49" s="44" t="s">
        <v>31</v>
      </c>
      <c r="H49" s="237"/>
      <c r="I49" s="57" t="s">
        <v>32</v>
      </c>
      <c r="J49" s="55">
        <f t="shared" si="10"/>
        <v>0</v>
      </c>
      <c r="K49" s="50"/>
      <c r="L49" s="32"/>
      <c r="M49" s="27">
        <f t="shared" si="22"/>
        <v>0</v>
      </c>
      <c r="N49" s="32"/>
      <c r="O49" s="27">
        <f t="shared" si="23"/>
        <v>0</v>
      </c>
      <c r="P49" s="32"/>
      <c r="Q49" s="27">
        <f t="shared" si="24"/>
        <v>0</v>
      </c>
      <c r="R49" s="4"/>
      <c r="S49" s="5">
        <f>SUM(F49*R49)</f>
        <v>0</v>
      </c>
    </row>
    <row r="50" spans="2:19" x14ac:dyDescent="0.25">
      <c r="B50" s="34">
        <f t="shared" si="21"/>
        <v>38</v>
      </c>
      <c r="C50" s="64" t="s">
        <v>67</v>
      </c>
      <c r="D50" s="63">
        <v>660</v>
      </c>
      <c r="E50" s="114" t="s">
        <v>6</v>
      </c>
      <c r="F50" s="115">
        <v>148</v>
      </c>
      <c r="G50" s="44" t="s">
        <v>31</v>
      </c>
      <c r="H50" s="109"/>
      <c r="I50" s="57" t="s">
        <v>32</v>
      </c>
      <c r="J50" s="55">
        <f t="shared" si="10"/>
        <v>0</v>
      </c>
      <c r="K50" s="50"/>
      <c r="L50" s="32"/>
      <c r="M50" s="27">
        <f t="shared" si="22"/>
        <v>0</v>
      </c>
      <c r="N50" s="32"/>
      <c r="O50" s="27">
        <f t="shared" si="23"/>
        <v>0</v>
      </c>
      <c r="P50" s="32"/>
      <c r="Q50" s="27">
        <f t="shared" si="24"/>
        <v>0</v>
      </c>
      <c r="R50" s="4"/>
      <c r="S50" s="5"/>
    </row>
    <row r="51" spans="2:19" x14ac:dyDescent="0.25">
      <c r="B51" s="34">
        <f t="shared" si="21"/>
        <v>39</v>
      </c>
      <c r="C51" s="64" t="s">
        <v>68</v>
      </c>
      <c r="D51" s="63">
        <v>660</v>
      </c>
      <c r="E51" s="114" t="s">
        <v>6</v>
      </c>
      <c r="F51" s="115">
        <v>240</v>
      </c>
      <c r="G51" s="44" t="s">
        <v>31</v>
      </c>
      <c r="H51" s="109"/>
      <c r="I51" s="57" t="s">
        <v>32</v>
      </c>
      <c r="J51" s="55">
        <f t="shared" si="10"/>
        <v>0</v>
      </c>
      <c r="K51" s="50"/>
      <c r="L51" s="32"/>
      <c r="M51" s="27"/>
      <c r="N51" s="32"/>
      <c r="O51" s="27"/>
      <c r="P51" s="32"/>
      <c r="Q51" s="27"/>
      <c r="R51" s="4"/>
      <c r="S51" s="5"/>
    </row>
    <row r="52" spans="2:19" x14ac:dyDescent="0.25">
      <c r="B52" s="34">
        <f t="shared" si="21"/>
        <v>40</v>
      </c>
      <c r="C52" s="64" t="s">
        <v>69</v>
      </c>
      <c r="D52" s="63">
        <v>660</v>
      </c>
      <c r="E52" s="63" t="s">
        <v>6</v>
      </c>
      <c r="F52" s="92">
        <v>116</v>
      </c>
      <c r="G52" s="44" t="s">
        <v>31</v>
      </c>
      <c r="H52" s="109"/>
      <c r="I52" s="57" t="s">
        <v>32</v>
      </c>
      <c r="J52" s="55">
        <f t="shared" si="10"/>
        <v>0</v>
      </c>
      <c r="K52" s="50"/>
      <c r="L52" s="32"/>
      <c r="M52" s="27"/>
      <c r="N52" s="32"/>
      <c r="O52" s="27"/>
      <c r="P52" s="32"/>
      <c r="Q52" s="27"/>
      <c r="R52" s="4"/>
      <c r="S52" s="5"/>
    </row>
    <row r="53" spans="2:19" x14ac:dyDescent="0.25">
      <c r="B53" s="34">
        <f t="shared" si="21"/>
        <v>41</v>
      </c>
      <c r="C53" s="64" t="s">
        <v>70</v>
      </c>
      <c r="D53" s="63">
        <v>660</v>
      </c>
      <c r="E53" s="63" t="s">
        <v>6</v>
      </c>
      <c r="F53" s="92">
        <v>71</v>
      </c>
      <c r="G53" s="44" t="s">
        <v>31</v>
      </c>
      <c r="H53" s="109"/>
      <c r="I53" s="57" t="s">
        <v>32</v>
      </c>
      <c r="J53" s="55">
        <f t="shared" si="10"/>
        <v>0</v>
      </c>
      <c r="K53" s="50"/>
      <c r="L53" s="32"/>
      <c r="M53" s="27"/>
      <c r="N53" s="32"/>
      <c r="O53" s="27"/>
      <c r="P53" s="32"/>
      <c r="Q53" s="27"/>
      <c r="R53" s="4"/>
      <c r="S53" s="5"/>
    </row>
    <row r="54" spans="2:19" x14ac:dyDescent="0.25">
      <c r="B54" s="34">
        <f t="shared" si="21"/>
        <v>42</v>
      </c>
      <c r="C54" s="64" t="s">
        <v>71</v>
      </c>
      <c r="D54" s="63">
        <v>660</v>
      </c>
      <c r="E54" s="63" t="s">
        <v>8</v>
      </c>
      <c r="F54" s="92">
        <v>1</v>
      </c>
      <c r="G54" s="44" t="s">
        <v>31</v>
      </c>
      <c r="H54" s="109"/>
      <c r="I54" s="57" t="s">
        <v>32</v>
      </c>
      <c r="J54" s="55">
        <f t="shared" si="10"/>
        <v>0</v>
      </c>
      <c r="K54" s="50"/>
      <c r="L54" s="32"/>
      <c r="M54" s="27"/>
      <c r="N54" s="32"/>
      <c r="O54" s="27"/>
      <c r="P54" s="32"/>
      <c r="Q54" s="27"/>
      <c r="R54" s="4"/>
      <c r="S54" s="5"/>
    </row>
    <row r="55" spans="2:19" x14ac:dyDescent="0.25">
      <c r="B55" s="34">
        <f t="shared" si="21"/>
        <v>43</v>
      </c>
      <c r="C55" s="64" t="s">
        <v>72</v>
      </c>
      <c r="D55" s="63">
        <v>660</v>
      </c>
      <c r="E55" s="63" t="s">
        <v>8</v>
      </c>
      <c r="F55" s="92">
        <v>1</v>
      </c>
      <c r="G55" s="44" t="s">
        <v>31</v>
      </c>
      <c r="H55" s="109"/>
      <c r="I55" s="57" t="s">
        <v>32</v>
      </c>
      <c r="J55" s="55">
        <f t="shared" si="10"/>
        <v>0</v>
      </c>
      <c r="K55" s="50"/>
      <c r="L55" s="32"/>
      <c r="M55" s="27"/>
      <c r="N55" s="32"/>
      <c r="O55" s="27"/>
      <c r="P55" s="32"/>
      <c r="Q55" s="27"/>
      <c r="R55" s="4"/>
      <c r="S55" s="5"/>
    </row>
    <row r="56" spans="2:19" x14ac:dyDescent="0.25">
      <c r="B56" s="34">
        <f t="shared" si="21"/>
        <v>44</v>
      </c>
      <c r="C56" s="64" t="s">
        <v>73</v>
      </c>
      <c r="D56" s="63">
        <v>661</v>
      </c>
      <c r="E56" s="63" t="s">
        <v>8</v>
      </c>
      <c r="F56" s="92">
        <v>442</v>
      </c>
      <c r="G56" s="44" t="s">
        <v>31</v>
      </c>
      <c r="H56" s="109"/>
      <c r="I56" s="57" t="s">
        <v>32</v>
      </c>
      <c r="J56" s="55">
        <f t="shared" si="10"/>
        <v>0</v>
      </c>
      <c r="K56" s="50"/>
      <c r="L56" s="32"/>
      <c r="M56" s="27">
        <f t="shared" si="22"/>
        <v>0</v>
      </c>
      <c r="N56" s="32"/>
      <c r="O56" s="27">
        <f t="shared" si="23"/>
        <v>0</v>
      </c>
      <c r="P56" s="32"/>
      <c r="Q56" s="27">
        <f t="shared" si="24"/>
        <v>0</v>
      </c>
      <c r="R56" s="4"/>
      <c r="S56" s="5">
        <f>SUM(F56*R56)</f>
        <v>0</v>
      </c>
    </row>
    <row r="57" spans="2:19" ht="15.75" thickBot="1" x14ac:dyDescent="0.3">
      <c r="B57" s="24"/>
      <c r="C57" s="84"/>
      <c r="D57" s="26"/>
      <c r="E57" s="26"/>
      <c r="F57" s="18"/>
      <c r="G57" s="46"/>
      <c r="H57" s="41" t="s">
        <v>22</v>
      </c>
      <c r="I57" s="68"/>
      <c r="J57" s="209">
        <f>SUM(J46:J56)</f>
        <v>0</v>
      </c>
      <c r="K57" s="50"/>
      <c r="L57" s="30"/>
      <c r="M57" s="27">
        <f>SUM(M47:M56)</f>
        <v>0</v>
      </c>
      <c r="N57" s="32"/>
      <c r="O57" s="27">
        <f>SUM(O47:O56)</f>
        <v>0</v>
      </c>
      <c r="P57" s="32"/>
      <c r="Q57" s="27">
        <f>SUM(Q47:Q56)</f>
        <v>0</v>
      </c>
      <c r="R57" s="4"/>
      <c r="S57" s="5"/>
    </row>
    <row r="58" spans="2:19" x14ac:dyDescent="0.25">
      <c r="B58" s="22" t="s">
        <v>17</v>
      </c>
      <c r="C58" s="74" t="s">
        <v>44</v>
      </c>
      <c r="D58" s="14"/>
      <c r="E58" s="14"/>
      <c r="F58" s="15"/>
      <c r="G58" s="45"/>
      <c r="H58" s="110"/>
      <c r="I58" s="58"/>
      <c r="J58" s="208"/>
      <c r="K58" s="51"/>
      <c r="L58" s="30"/>
      <c r="M58" s="28"/>
      <c r="N58" s="32"/>
      <c r="O58" s="28"/>
      <c r="P58" s="32"/>
      <c r="Q58" s="28"/>
      <c r="R58" s="4"/>
      <c r="S58" s="5"/>
    </row>
    <row r="59" spans="2:19" x14ac:dyDescent="0.25">
      <c r="B59" s="20">
        <f>B56+1</f>
        <v>45</v>
      </c>
      <c r="C59" s="64" t="s">
        <v>74</v>
      </c>
      <c r="D59" s="63">
        <v>165</v>
      </c>
      <c r="E59" s="66" t="s">
        <v>46</v>
      </c>
      <c r="F59" s="93">
        <v>5.0999999999999996</v>
      </c>
      <c r="G59" s="45" t="s">
        <v>31</v>
      </c>
      <c r="H59" s="109"/>
      <c r="I59" s="59" t="s">
        <v>32</v>
      </c>
      <c r="J59" s="55">
        <f t="shared" si="10"/>
        <v>0</v>
      </c>
      <c r="K59" s="50"/>
      <c r="L59" s="32"/>
      <c r="M59" s="27">
        <f t="shared" ref="M59:M61" si="25">SUM(F59*L59)</f>
        <v>0</v>
      </c>
      <c r="N59" s="32"/>
      <c r="O59" s="27">
        <f t="shared" ref="O59:O61" si="26">SUM(F59*N59)</f>
        <v>0</v>
      </c>
      <c r="P59" s="32"/>
      <c r="Q59" s="27">
        <f t="shared" ref="Q59:Q61" si="27">SUM(F59*P59)</f>
        <v>0</v>
      </c>
      <c r="R59" s="4"/>
      <c r="S59" s="5"/>
    </row>
    <row r="60" spans="2:19" x14ac:dyDescent="0.25">
      <c r="B60" s="34">
        <f t="shared" ref="B60:B61" si="28">B59+1</f>
        <v>46</v>
      </c>
      <c r="C60" s="64" t="s">
        <v>45</v>
      </c>
      <c r="D60" s="63">
        <v>713</v>
      </c>
      <c r="E60" s="63" t="s">
        <v>6</v>
      </c>
      <c r="F60" s="92">
        <v>451</v>
      </c>
      <c r="G60" s="44" t="s">
        <v>31</v>
      </c>
      <c r="H60" s="109"/>
      <c r="I60" s="57" t="s">
        <v>32</v>
      </c>
      <c r="J60" s="55">
        <f t="shared" si="10"/>
        <v>0</v>
      </c>
      <c r="K60" s="50"/>
      <c r="L60" s="32"/>
      <c r="M60" s="27">
        <f t="shared" si="25"/>
        <v>0</v>
      </c>
      <c r="N60" s="32"/>
      <c r="O60" s="27">
        <f t="shared" si="26"/>
        <v>0</v>
      </c>
      <c r="P60" s="32"/>
      <c r="Q60" s="27">
        <f t="shared" si="27"/>
        <v>0</v>
      </c>
      <c r="R60" s="4"/>
      <c r="S60" s="5">
        <f t="shared" ref="S60:S61" si="29">SUM(F60*R60)</f>
        <v>0</v>
      </c>
    </row>
    <row r="61" spans="2:19" x14ac:dyDescent="0.25">
      <c r="B61" s="34">
        <f t="shared" si="28"/>
        <v>47</v>
      </c>
      <c r="C61" s="64" t="s">
        <v>86</v>
      </c>
      <c r="D61" s="63">
        <v>751</v>
      </c>
      <c r="E61" s="63" t="s">
        <v>42</v>
      </c>
      <c r="F61" s="92">
        <v>8</v>
      </c>
      <c r="G61" s="44" t="s">
        <v>31</v>
      </c>
      <c r="H61" s="109"/>
      <c r="I61" s="57" t="s">
        <v>32</v>
      </c>
      <c r="J61" s="55">
        <f t="shared" si="10"/>
        <v>0</v>
      </c>
      <c r="K61" s="50"/>
      <c r="L61" s="32"/>
      <c r="M61" s="27">
        <f t="shared" si="25"/>
        <v>0</v>
      </c>
      <c r="N61" s="32"/>
      <c r="O61" s="27">
        <f t="shared" si="26"/>
        <v>0</v>
      </c>
      <c r="P61" s="32"/>
      <c r="Q61" s="27">
        <f t="shared" si="27"/>
        <v>0</v>
      </c>
      <c r="R61" s="4"/>
      <c r="S61" s="5">
        <f t="shared" si="29"/>
        <v>0</v>
      </c>
    </row>
    <row r="62" spans="2:19" ht="15.75" thickBot="1" x14ac:dyDescent="0.3">
      <c r="B62" s="24"/>
      <c r="C62" s="221"/>
      <c r="D62" s="99"/>
      <c r="E62" s="99"/>
      <c r="F62" s="18"/>
      <c r="G62" s="222"/>
      <c r="H62" s="41" t="s">
        <v>47</v>
      </c>
      <c r="I62" s="68"/>
      <c r="J62" s="209">
        <f>SUM(J59:J61)</f>
        <v>0</v>
      </c>
      <c r="K62" s="50"/>
      <c r="L62" s="30"/>
      <c r="M62" s="27">
        <f>SUM(M59:M61)</f>
        <v>0</v>
      </c>
      <c r="N62" s="30"/>
      <c r="O62" s="27">
        <f>SUM(O59:O61)</f>
        <v>0</v>
      </c>
      <c r="P62" s="30"/>
      <c r="Q62" s="27">
        <f>SUM(Q59:Q61)</f>
        <v>0</v>
      </c>
      <c r="R62" s="9"/>
      <c r="S62" s="9"/>
    </row>
    <row r="63" spans="2:19" x14ac:dyDescent="0.25">
      <c r="B63" s="88" t="s">
        <v>91</v>
      </c>
      <c r="C63" s="83" t="s">
        <v>87</v>
      </c>
      <c r="D63" s="77"/>
      <c r="E63" s="77"/>
      <c r="F63" s="101"/>
      <c r="G63" s="79"/>
      <c r="H63" s="108"/>
      <c r="I63" s="103"/>
      <c r="J63" s="208"/>
      <c r="K63" s="94"/>
      <c r="L63" s="95"/>
      <c r="M63" s="94"/>
      <c r="N63" s="95"/>
      <c r="O63" s="94"/>
      <c r="P63" s="95"/>
      <c r="Q63" s="94"/>
      <c r="R63" s="9"/>
      <c r="S63" s="9"/>
    </row>
    <row r="64" spans="2:19" x14ac:dyDescent="0.25">
      <c r="B64" s="20">
        <v>48</v>
      </c>
      <c r="C64" s="69" t="s">
        <v>88</v>
      </c>
      <c r="D64" s="3">
        <v>672</v>
      </c>
      <c r="E64" s="3" t="s">
        <v>90</v>
      </c>
      <c r="F64" s="102">
        <v>16</v>
      </c>
      <c r="G64" s="44" t="s">
        <v>31</v>
      </c>
      <c r="H64" s="109"/>
      <c r="I64" s="59" t="s">
        <v>32</v>
      </c>
      <c r="J64" s="55">
        <f t="shared" si="10"/>
        <v>0</v>
      </c>
      <c r="K64" s="94"/>
      <c r="L64" s="95"/>
      <c r="M64" s="94"/>
      <c r="N64" s="95"/>
      <c r="O64" s="94"/>
      <c r="P64" s="95"/>
      <c r="Q64" s="94"/>
      <c r="R64" s="9"/>
      <c r="S64" s="9"/>
    </row>
    <row r="65" spans="2:19" x14ac:dyDescent="0.25">
      <c r="B65" s="34">
        <f t="shared" ref="B65" si="30">B64+1</f>
        <v>49</v>
      </c>
      <c r="C65" s="69" t="s">
        <v>89</v>
      </c>
      <c r="D65" s="3">
        <v>561</v>
      </c>
      <c r="E65" s="3" t="s">
        <v>11</v>
      </c>
      <c r="F65" s="102">
        <v>1</v>
      </c>
      <c r="G65" s="44" t="s">
        <v>31</v>
      </c>
      <c r="H65" s="109"/>
      <c r="I65" s="57" t="s">
        <v>32</v>
      </c>
      <c r="J65" s="55">
        <f t="shared" si="10"/>
        <v>0</v>
      </c>
      <c r="K65" s="94"/>
      <c r="L65" s="95"/>
      <c r="M65" s="94"/>
      <c r="N65" s="95"/>
      <c r="O65" s="94"/>
      <c r="P65" s="95"/>
      <c r="Q65" s="94"/>
      <c r="R65" s="9"/>
      <c r="S65" s="9"/>
    </row>
    <row r="66" spans="2:19" ht="15.75" thickBot="1" x14ac:dyDescent="0.3">
      <c r="B66" s="90"/>
      <c r="C66" s="100"/>
      <c r="D66" s="73"/>
      <c r="E66" s="73"/>
      <c r="F66" s="104"/>
      <c r="G66" s="96"/>
      <c r="H66" s="40" t="s">
        <v>92</v>
      </c>
      <c r="I66" s="56"/>
      <c r="J66" s="209">
        <f>SUM(J64:J65)</f>
        <v>0</v>
      </c>
      <c r="K66" s="94"/>
      <c r="L66" s="95"/>
      <c r="M66" s="94"/>
      <c r="N66" s="95"/>
      <c r="O66" s="94"/>
      <c r="P66" s="95"/>
      <c r="Q66" s="94"/>
      <c r="R66" s="9"/>
      <c r="S66" s="9"/>
    </row>
    <row r="67" spans="2:19" ht="15.75" thickBot="1" x14ac:dyDescent="0.3">
      <c r="B67" s="105"/>
      <c r="C67" s="106"/>
      <c r="D67" s="99"/>
      <c r="E67" s="107"/>
      <c r="F67" s="250" t="s">
        <v>202</v>
      </c>
      <c r="G67" s="251"/>
      <c r="H67" s="252"/>
      <c r="I67" s="60"/>
      <c r="J67" s="211">
        <f>J66+J62+J57+J45+J42+J24+J12</f>
        <v>0</v>
      </c>
    </row>
    <row r="68" spans="2:19" ht="24" thickBot="1" x14ac:dyDescent="0.4">
      <c r="B68" s="255" t="s">
        <v>192</v>
      </c>
      <c r="C68" s="256"/>
      <c r="D68" s="256"/>
      <c r="E68" s="256"/>
      <c r="F68" s="256"/>
      <c r="G68" s="256"/>
      <c r="H68" s="256"/>
      <c r="I68" s="256"/>
      <c r="J68" s="257"/>
    </row>
    <row r="69" spans="2:19" x14ac:dyDescent="0.25">
      <c r="B69" s="19" t="s">
        <v>12</v>
      </c>
      <c r="C69" s="151" t="s">
        <v>30</v>
      </c>
      <c r="D69" s="152"/>
      <c r="E69" s="152"/>
      <c r="F69" s="151"/>
      <c r="G69" s="153"/>
      <c r="H69" s="11"/>
      <c r="I69" s="42"/>
      <c r="J69" s="16"/>
    </row>
    <row r="70" spans="2:19" x14ac:dyDescent="0.25">
      <c r="B70" s="132">
        <f>B65+1</f>
        <v>50</v>
      </c>
      <c r="C70" s="135" t="s">
        <v>51</v>
      </c>
      <c r="D70" s="70">
        <v>671</v>
      </c>
      <c r="E70" s="70" t="s">
        <v>8</v>
      </c>
      <c r="F70" s="154">
        <v>2</v>
      </c>
      <c r="G70" s="155" t="s">
        <v>31</v>
      </c>
      <c r="H70" s="109"/>
      <c r="I70" s="156" t="s">
        <v>32</v>
      </c>
      <c r="J70" s="157">
        <f>F70*H70</f>
        <v>0</v>
      </c>
    </row>
    <row r="71" spans="2:19" x14ac:dyDescent="0.25">
      <c r="B71" s="34">
        <f t="shared" ref="B71:B76" si="31">B70+1</f>
        <v>51</v>
      </c>
      <c r="C71" s="135" t="s">
        <v>52</v>
      </c>
      <c r="D71" s="70">
        <v>100</v>
      </c>
      <c r="E71" s="70" t="s">
        <v>10</v>
      </c>
      <c r="F71" s="158">
        <v>25</v>
      </c>
      <c r="G71" s="155" t="s">
        <v>31</v>
      </c>
      <c r="H71" s="109"/>
      <c r="I71" s="156" t="s">
        <v>32</v>
      </c>
      <c r="J71" s="157">
        <f t="shared" ref="J71:J76" si="32">F71*H71</f>
        <v>0</v>
      </c>
    </row>
    <row r="72" spans="2:19" x14ac:dyDescent="0.25">
      <c r="B72" s="34">
        <f t="shared" si="31"/>
        <v>52</v>
      </c>
      <c r="C72" s="69" t="s">
        <v>53</v>
      </c>
      <c r="D72" s="3">
        <v>102</v>
      </c>
      <c r="E72" s="70" t="s">
        <v>10</v>
      </c>
      <c r="F72" s="158">
        <v>0</v>
      </c>
      <c r="G72" s="155" t="s">
        <v>31</v>
      </c>
      <c r="H72" s="109"/>
      <c r="I72" s="156" t="s">
        <v>32</v>
      </c>
      <c r="J72" s="157">
        <f t="shared" si="32"/>
        <v>0</v>
      </c>
    </row>
    <row r="73" spans="2:19" x14ac:dyDescent="0.25">
      <c r="B73" s="34">
        <f t="shared" si="31"/>
        <v>53</v>
      </c>
      <c r="C73" s="69" t="s">
        <v>54</v>
      </c>
      <c r="D73" s="3">
        <v>110</v>
      </c>
      <c r="E73" s="70" t="s">
        <v>9</v>
      </c>
      <c r="F73" s="159">
        <v>2448</v>
      </c>
      <c r="G73" s="155" t="s">
        <v>31</v>
      </c>
      <c r="H73" s="109"/>
      <c r="I73" s="156" t="s">
        <v>32</v>
      </c>
      <c r="J73" s="157">
        <f t="shared" si="32"/>
        <v>0</v>
      </c>
    </row>
    <row r="74" spans="2:19" x14ac:dyDescent="0.25">
      <c r="B74" s="34">
        <f t="shared" si="31"/>
        <v>54</v>
      </c>
      <c r="C74" s="69" t="s">
        <v>55</v>
      </c>
      <c r="D74" s="3">
        <v>465</v>
      </c>
      <c r="E74" s="71" t="s">
        <v>6</v>
      </c>
      <c r="F74" s="160">
        <v>80</v>
      </c>
      <c r="G74" s="155" t="s">
        <v>31</v>
      </c>
      <c r="H74" s="109"/>
      <c r="I74" s="156" t="s">
        <v>32</v>
      </c>
      <c r="J74" s="157">
        <f t="shared" si="32"/>
        <v>0</v>
      </c>
    </row>
    <row r="75" spans="2:19" x14ac:dyDescent="0.25">
      <c r="B75" s="34">
        <f t="shared" si="31"/>
        <v>55</v>
      </c>
      <c r="C75" s="69" t="s">
        <v>94</v>
      </c>
      <c r="D75" s="3">
        <v>500</v>
      </c>
      <c r="E75" s="70" t="s">
        <v>8</v>
      </c>
      <c r="F75" s="160">
        <v>3</v>
      </c>
      <c r="G75" s="155" t="s">
        <v>31</v>
      </c>
      <c r="H75" s="109"/>
      <c r="I75" s="156" t="s">
        <v>32</v>
      </c>
      <c r="J75" s="157">
        <f t="shared" si="32"/>
        <v>0</v>
      </c>
    </row>
    <row r="76" spans="2:19" x14ac:dyDescent="0.25">
      <c r="B76" s="34">
        <f t="shared" si="31"/>
        <v>56</v>
      </c>
      <c r="C76" s="69" t="s">
        <v>33</v>
      </c>
      <c r="D76" s="70">
        <v>540</v>
      </c>
      <c r="E76" s="70" t="s">
        <v>34</v>
      </c>
      <c r="F76" s="161">
        <v>0</v>
      </c>
      <c r="G76" s="155" t="s">
        <v>31</v>
      </c>
      <c r="H76" s="109"/>
      <c r="I76" s="156" t="s">
        <v>32</v>
      </c>
      <c r="J76" s="157">
        <f t="shared" si="32"/>
        <v>0</v>
      </c>
    </row>
    <row r="77" spans="2:19" ht="15.75" thickBot="1" x14ac:dyDescent="0.3">
      <c r="B77" s="162"/>
      <c r="C77" s="72"/>
      <c r="D77" s="73"/>
      <c r="E77" s="73"/>
      <c r="F77" s="124"/>
      <c r="G77" s="46"/>
      <c r="H77" s="41" t="s">
        <v>18</v>
      </c>
      <c r="I77" s="68"/>
      <c r="J77" s="157">
        <f>SUM(J70:J76)</f>
        <v>0</v>
      </c>
    </row>
    <row r="78" spans="2:19" x14ac:dyDescent="0.25">
      <c r="B78" s="75" t="s">
        <v>13</v>
      </c>
      <c r="C78" s="76" t="s">
        <v>35</v>
      </c>
      <c r="D78" s="77"/>
      <c r="E78" s="77"/>
      <c r="F78" s="126"/>
      <c r="G78" s="79"/>
      <c r="H78" s="111"/>
      <c r="I78" s="80"/>
      <c r="J78" s="163"/>
    </row>
    <row r="79" spans="2:19" x14ac:dyDescent="0.25">
      <c r="B79" s="132">
        <f>B76+1</f>
        <v>57</v>
      </c>
      <c r="C79" s="69" t="s">
        <v>56</v>
      </c>
      <c r="D79" s="70">
        <v>220</v>
      </c>
      <c r="E79" s="70" t="s">
        <v>34</v>
      </c>
      <c r="F79" s="159">
        <v>50</v>
      </c>
      <c r="G79" s="155" t="s">
        <v>31</v>
      </c>
      <c r="H79" s="109"/>
      <c r="I79" s="156" t="s">
        <v>32</v>
      </c>
      <c r="J79" s="157">
        <f>F79*H79</f>
        <v>0</v>
      </c>
    </row>
    <row r="80" spans="2:19" x14ac:dyDescent="0.25">
      <c r="B80" s="34">
        <f t="shared" ref="B80:B88" si="33">B79+1</f>
        <v>58</v>
      </c>
      <c r="C80" s="69" t="s">
        <v>57</v>
      </c>
      <c r="D80" s="70">
        <v>221</v>
      </c>
      <c r="E80" s="70" t="s">
        <v>26</v>
      </c>
      <c r="F80" s="159">
        <v>1</v>
      </c>
      <c r="G80" s="155" t="s">
        <v>31</v>
      </c>
      <c r="H80" s="109"/>
      <c r="I80" s="156" t="s">
        <v>32</v>
      </c>
      <c r="J80" s="157">
        <f t="shared" ref="J80:J130" si="34">F80*H80</f>
        <v>0</v>
      </c>
    </row>
    <row r="81" spans="2:10" x14ac:dyDescent="0.25">
      <c r="B81" s="34">
        <f t="shared" si="33"/>
        <v>59</v>
      </c>
      <c r="C81" s="69" t="s">
        <v>77</v>
      </c>
      <c r="D81" s="70">
        <v>230</v>
      </c>
      <c r="E81" s="70" t="s">
        <v>26</v>
      </c>
      <c r="F81" s="159">
        <v>1247</v>
      </c>
      <c r="G81" s="155" t="s">
        <v>31</v>
      </c>
      <c r="H81" s="109"/>
      <c r="I81" s="156" t="s">
        <v>32</v>
      </c>
      <c r="J81" s="157">
        <f t="shared" si="34"/>
        <v>0</v>
      </c>
    </row>
    <row r="82" spans="2:10" x14ac:dyDescent="0.25">
      <c r="B82" s="34">
        <f t="shared" si="33"/>
        <v>60</v>
      </c>
      <c r="C82" s="69" t="s">
        <v>58</v>
      </c>
      <c r="D82" s="70">
        <v>250</v>
      </c>
      <c r="E82" s="70" t="s">
        <v>26</v>
      </c>
      <c r="F82" s="159">
        <v>0</v>
      </c>
      <c r="G82" s="155" t="s">
        <v>31</v>
      </c>
      <c r="H82" s="109"/>
      <c r="I82" s="156" t="s">
        <v>32</v>
      </c>
      <c r="J82" s="157">
        <f t="shared" si="34"/>
        <v>0</v>
      </c>
    </row>
    <row r="83" spans="2:10" x14ac:dyDescent="0.25">
      <c r="B83" s="34">
        <f t="shared" si="33"/>
        <v>61</v>
      </c>
      <c r="C83" s="69" t="s">
        <v>48</v>
      </c>
      <c r="D83" s="70">
        <v>275</v>
      </c>
      <c r="E83" s="70" t="s">
        <v>26</v>
      </c>
      <c r="F83" s="159">
        <v>270</v>
      </c>
      <c r="G83" s="155" t="s">
        <v>31</v>
      </c>
      <c r="H83" s="109"/>
      <c r="I83" s="156" t="s">
        <v>32</v>
      </c>
      <c r="J83" s="157">
        <f t="shared" si="34"/>
        <v>0</v>
      </c>
    </row>
    <row r="84" spans="2:10" x14ac:dyDescent="0.25">
      <c r="B84" s="34">
        <f t="shared" si="33"/>
        <v>62</v>
      </c>
      <c r="C84" s="69" t="s">
        <v>49</v>
      </c>
      <c r="D84" s="70">
        <v>275</v>
      </c>
      <c r="E84" s="70" t="s">
        <v>34</v>
      </c>
      <c r="F84" s="159">
        <v>7556</v>
      </c>
      <c r="G84" s="155" t="s">
        <v>31</v>
      </c>
      <c r="H84" s="109"/>
      <c r="I84" s="156" t="s">
        <v>32</v>
      </c>
      <c r="J84" s="157">
        <f t="shared" si="34"/>
        <v>0</v>
      </c>
    </row>
    <row r="85" spans="2:10" x14ac:dyDescent="0.25">
      <c r="B85" s="34">
        <f t="shared" si="33"/>
        <v>63</v>
      </c>
      <c r="C85" s="69" t="s">
        <v>37</v>
      </c>
      <c r="D85" s="70">
        <v>310</v>
      </c>
      <c r="E85" s="70" t="s">
        <v>36</v>
      </c>
      <c r="F85" s="159">
        <v>2267</v>
      </c>
      <c r="G85" s="155" t="s">
        <v>31</v>
      </c>
      <c r="H85" s="109"/>
      <c r="I85" s="156" t="s">
        <v>32</v>
      </c>
      <c r="J85" s="157">
        <f t="shared" si="34"/>
        <v>0</v>
      </c>
    </row>
    <row r="86" spans="2:10" x14ac:dyDescent="0.25">
      <c r="B86" s="34">
        <f t="shared" si="33"/>
        <v>64</v>
      </c>
      <c r="C86" s="69" t="s">
        <v>59</v>
      </c>
      <c r="D86" s="70">
        <v>340</v>
      </c>
      <c r="E86" s="70" t="s">
        <v>26</v>
      </c>
      <c r="F86" s="159">
        <v>831</v>
      </c>
      <c r="G86" s="155" t="s">
        <v>31</v>
      </c>
      <c r="H86" s="237"/>
      <c r="I86" s="156" t="s">
        <v>32</v>
      </c>
      <c r="J86" s="157">
        <f t="shared" si="34"/>
        <v>0</v>
      </c>
    </row>
    <row r="87" spans="2:10" x14ac:dyDescent="0.25">
      <c r="B87" s="34">
        <f t="shared" si="33"/>
        <v>65</v>
      </c>
      <c r="C87" s="69" t="s">
        <v>93</v>
      </c>
      <c r="D87" s="70">
        <v>360</v>
      </c>
      <c r="E87" s="70" t="s">
        <v>34</v>
      </c>
      <c r="F87" s="159">
        <v>57</v>
      </c>
      <c r="G87" s="155" t="s">
        <v>31</v>
      </c>
      <c r="H87" s="237"/>
      <c r="I87" s="156" t="s">
        <v>32</v>
      </c>
      <c r="J87" s="157">
        <f t="shared" si="34"/>
        <v>0</v>
      </c>
    </row>
    <row r="88" spans="2:10" ht="15.75" thickBot="1" x14ac:dyDescent="0.3">
      <c r="B88" s="34">
        <f t="shared" si="33"/>
        <v>66</v>
      </c>
      <c r="C88" s="164" t="s">
        <v>95</v>
      </c>
      <c r="D88" s="70">
        <v>530</v>
      </c>
      <c r="E88" s="165" t="s">
        <v>8</v>
      </c>
      <c r="F88" s="258">
        <v>4</v>
      </c>
      <c r="G88" s="166" t="s">
        <v>31</v>
      </c>
      <c r="H88" s="237"/>
      <c r="I88" s="156" t="s">
        <v>32</v>
      </c>
      <c r="J88" s="205">
        <f t="shared" si="34"/>
        <v>0</v>
      </c>
    </row>
    <row r="89" spans="2:10" ht="15.75" thickBot="1" x14ac:dyDescent="0.3">
      <c r="B89" s="162"/>
      <c r="C89" s="72"/>
      <c r="D89" s="26"/>
      <c r="E89" s="26"/>
      <c r="F89" s="124"/>
      <c r="G89" s="46"/>
      <c r="H89" s="40" t="s">
        <v>19</v>
      </c>
      <c r="I89" s="56"/>
      <c r="J89" s="207">
        <f>SUM(J79:J88)</f>
        <v>0</v>
      </c>
    </row>
    <row r="90" spans="2:10" x14ac:dyDescent="0.25">
      <c r="B90" s="75" t="s">
        <v>14</v>
      </c>
      <c r="C90" s="83" t="s">
        <v>38</v>
      </c>
      <c r="D90" s="82"/>
      <c r="E90" s="77"/>
      <c r="F90" s="167"/>
      <c r="G90" s="79"/>
      <c r="H90" s="111"/>
      <c r="I90" s="80"/>
      <c r="J90" s="191"/>
    </row>
    <row r="91" spans="2:10" x14ac:dyDescent="0.25">
      <c r="B91" s="132">
        <f>B88+1</f>
        <v>67</v>
      </c>
      <c r="C91" s="69" t="s">
        <v>78</v>
      </c>
      <c r="D91" s="70">
        <v>222</v>
      </c>
      <c r="E91" s="70" t="s">
        <v>9</v>
      </c>
      <c r="F91" s="154">
        <v>60</v>
      </c>
      <c r="G91" s="155" t="s">
        <v>31</v>
      </c>
      <c r="H91" s="237"/>
      <c r="I91" s="156" t="s">
        <v>32</v>
      </c>
      <c r="J91" s="157">
        <f t="shared" si="34"/>
        <v>0</v>
      </c>
    </row>
    <row r="92" spans="2:10" x14ac:dyDescent="0.25">
      <c r="B92" s="34">
        <f t="shared" ref="B92:B106" si="35">B91+1</f>
        <v>68</v>
      </c>
      <c r="C92" s="69" t="s">
        <v>79</v>
      </c>
      <c r="D92" s="70">
        <v>460</v>
      </c>
      <c r="E92" s="70" t="s">
        <v>6</v>
      </c>
      <c r="F92" s="154">
        <v>0</v>
      </c>
      <c r="G92" s="155" t="s">
        <v>31</v>
      </c>
      <c r="H92" s="237"/>
      <c r="I92" s="156" t="s">
        <v>32</v>
      </c>
      <c r="J92" s="157">
        <f t="shared" si="34"/>
        <v>0</v>
      </c>
    </row>
    <row r="93" spans="2:10" x14ac:dyDescent="0.25">
      <c r="B93" s="34">
        <f t="shared" si="35"/>
        <v>69</v>
      </c>
      <c r="C93" s="69" t="s">
        <v>60</v>
      </c>
      <c r="D93" s="70">
        <v>460</v>
      </c>
      <c r="E93" s="70" t="s">
        <v>6</v>
      </c>
      <c r="F93" s="154">
        <v>405</v>
      </c>
      <c r="G93" s="155" t="s">
        <v>31</v>
      </c>
      <c r="H93" s="237"/>
      <c r="I93" s="156" t="s">
        <v>32</v>
      </c>
      <c r="J93" s="157">
        <f t="shared" si="34"/>
        <v>0</v>
      </c>
    </row>
    <row r="94" spans="2:10" x14ac:dyDescent="0.25">
      <c r="B94" s="34">
        <f t="shared" si="35"/>
        <v>70</v>
      </c>
      <c r="C94" s="69" t="s">
        <v>80</v>
      </c>
      <c r="D94" s="70">
        <v>460</v>
      </c>
      <c r="E94" s="70" t="s">
        <v>6</v>
      </c>
      <c r="F94" s="154">
        <v>0</v>
      </c>
      <c r="G94" s="155" t="s">
        <v>31</v>
      </c>
      <c r="H94" s="237"/>
      <c r="I94" s="156" t="s">
        <v>32</v>
      </c>
      <c r="J94" s="157">
        <f t="shared" si="34"/>
        <v>0</v>
      </c>
    </row>
    <row r="95" spans="2:10" x14ac:dyDescent="0.25">
      <c r="B95" s="34">
        <f t="shared" si="35"/>
        <v>71</v>
      </c>
      <c r="C95" s="69" t="s">
        <v>81</v>
      </c>
      <c r="D95" s="70">
        <v>460</v>
      </c>
      <c r="E95" s="70" t="s">
        <v>6</v>
      </c>
      <c r="F95" s="154">
        <v>0</v>
      </c>
      <c r="G95" s="155" t="s">
        <v>31</v>
      </c>
      <c r="H95" s="237"/>
      <c r="I95" s="156" t="s">
        <v>32</v>
      </c>
      <c r="J95" s="157">
        <f t="shared" si="34"/>
        <v>0</v>
      </c>
    </row>
    <row r="96" spans="2:10" x14ac:dyDescent="0.25">
      <c r="B96" s="34">
        <f t="shared" si="35"/>
        <v>72</v>
      </c>
      <c r="C96" s="69" t="s">
        <v>82</v>
      </c>
      <c r="D96" s="70">
        <v>460</v>
      </c>
      <c r="E96" s="70" t="s">
        <v>8</v>
      </c>
      <c r="F96" s="154">
        <v>2</v>
      </c>
      <c r="G96" s="155" t="s">
        <v>31</v>
      </c>
      <c r="H96" s="237"/>
      <c r="I96" s="156" t="s">
        <v>32</v>
      </c>
      <c r="J96" s="157">
        <f t="shared" si="34"/>
        <v>0</v>
      </c>
    </row>
    <row r="97" spans="2:10" x14ac:dyDescent="0.25">
      <c r="B97" s="34">
        <f t="shared" si="35"/>
        <v>73</v>
      </c>
      <c r="C97" s="69" t="s">
        <v>83</v>
      </c>
      <c r="D97" s="70">
        <v>462</v>
      </c>
      <c r="E97" s="70" t="s">
        <v>6</v>
      </c>
      <c r="F97" s="154">
        <v>0</v>
      </c>
      <c r="G97" s="155" t="s">
        <v>31</v>
      </c>
      <c r="H97" s="237"/>
      <c r="I97" s="156" t="s">
        <v>32</v>
      </c>
      <c r="J97" s="157">
        <f t="shared" si="34"/>
        <v>0</v>
      </c>
    </row>
    <row r="98" spans="2:10" x14ac:dyDescent="0.25">
      <c r="B98" s="34">
        <f t="shared" si="35"/>
        <v>74</v>
      </c>
      <c r="C98" s="69" t="s">
        <v>39</v>
      </c>
      <c r="D98" s="70">
        <v>463</v>
      </c>
      <c r="E98" s="70" t="s">
        <v>8</v>
      </c>
      <c r="F98" s="154">
        <v>0</v>
      </c>
      <c r="G98" s="155" t="s">
        <v>31</v>
      </c>
      <c r="H98" s="237"/>
      <c r="I98" s="156" t="s">
        <v>32</v>
      </c>
      <c r="J98" s="157">
        <f t="shared" si="34"/>
        <v>0</v>
      </c>
    </row>
    <row r="99" spans="2:10" x14ac:dyDescent="0.25">
      <c r="B99" s="34">
        <f t="shared" si="35"/>
        <v>75</v>
      </c>
      <c r="C99" s="69" t="s">
        <v>61</v>
      </c>
      <c r="D99" s="70">
        <v>463</v>
      </c>
      <c r="E99" s="70" t="s">
        <v>8</v>
      </c>
      <c r="F99" s="154">
        <v>0</v>
      </c>
      <c r="G99" s="155" t="s">
        <v>31</v>
      </c>
      <c r="H99" s="237"/>
      <c r="I99" s="156" t="s">
        <v>32</v>
      </c>
      <c r="J99" s="157">
        <f t="shared" si="34"/>
        <v>0</v>
      </c>
    </row>
    <row r="100" spans="2:10" x14ac:dyDescent="0.25">
      <c r="B100" s="34">
        <f t="shared" si="35"/>
        <v>76</v>
      </c>
      <c r="C100" s="69" t="s">
        <v>62</v>
      </c>
      <c r="D100" s="70">
        <v>463</v>
      </c>
      <c r="E100" s="70" t="s">
        <v>8</v>
      </c>
      <c r="F100" s="154">
        <v>4</v>
      </c>
      <c r="G100" s="155" t="s">
        <v>31</v>
      </c>
      <c r="H100" s="237"/>
      <c r="I100" s="156" t="s">
        <v>32</v>
      </c>
      <c r="J100" s="157">
        <f t="shared" si="34"/>
        <v>0</v>
      </c>
    </row>
    <row r="101" spans="2:10" x14ac:dyDescent="0.25">
      <c r="B101" s="34">
        <f t="shared" si="35"/>
        <v>77</v>
      </c>
      <c r="C101" s="69" t="s">
        <v>75</v>
      </c>
      <c r="D101" s="70">
        <v>463</v>
      </c>
      <c r="E101" s="70" t="s">
        <v>8</v>
      </c>
      <c r="F101" s="154">
        <v>0</v>
      </c>
      <c r="G101" s="155" t="s">
        <v>31</v>
      </c>
      <c r="H101" s="237"/>
      <c r="I101" s="156" t="s">
        <v>32</v>
      </c>
      <c r="J101" s="157">
        <f t="shared" si="34"/>
        <v>0</v>
      </c>
    </row>
    <row r="102" spans="2:10" x14ac:dyDescent="0.25">
      <c r="B102" s="34">
        <f t="shared" si="35"/>
        <v>78</v>
      </c>
      <c r="C102" s="69" t="s">
        <v>76</v>
      </c>
      <c r="D102" s="70">
        <v>463</v>
      </c>
      <c r="E102" s="70" t="s">
        <v>8</v>
      </c>
      <c r="F102" s="154">
        <v>0</v>
      </c>
      <c r="G102" s="155" t="s">
        <v>31</v>
      </c>
      <c r="H102" s="237"/>
      <c r="I102" s="156" t="s">
        <v>32</v>
      </c>
      <c r="J102" s="157">
        <f t="shared" si="34"/>
        <v>0</v>
      </c>
    </row>
    <row r="103" spans="2:10" x14ac:dyDescent="0.25">
      <c r="B103" s="34">
        <f t="shared" si="35"/>
        <v>79</v>
      </c>
      <c r="C103" s="69" t="s">
        <v>50</v>
      </c>
      <c r="D103" s="70">
        <v>472</v>
      </c>
      <c r="E103" s="70" t="s">
        <v>8</v>
      </c>
      <c r="F103" s="154">
        <v>3</v>
      </c>
      <c r="G103" s="155" t="s">
        <v>31</v>
      </c>
      <c r="H103" s="237"/>
      <c r="I103" s="156" t="s">
        <v>32</v>
      </c>
      <c r="J103" s="157">
        <f t="shared" si="34"/>
        <v>0</v>
      </c>
    </row>
    <row r="104" spans="2:10" x14ac:dyDescent="0.25">
      <c r="B104" s="34">
        <f t="shared" si="35"/>
        <v>80</v>
      </c>
      <c r="C104" s="69" t="s">
        <v>84</v>
      </c>
      <c r="D104" s="70">
        <v>472</v>
      </c>
      <c r="E104" s="70" t="s">
        <v>8</v>
      </c>
      <c r="F104" s="154">
        <v>3</v>
      </c>
      <c r="G104" s="155" t="s">
        <v>31</v>
      </c>
      <c r="H104" s="237"/>
      <c r="I104" s="156" t="s">
        <v>32</v>
      </c>
      <c r="J104" s="157">
        <f t="shared" si="34"/>
        <v>0</v>
      </c>
    </row>
    <row r="105" spans="2:10" x14ac:dyDescent="0.25">
      <c r="B105" s="34">
        <f t="shared" si="35"/>
        <v>81</v>
      </c>
      <c r="C105" s="69" t="s">
        <v>40</v>
      </c>
      <c r="D105" s="70">
        <v>491</v>
      </c>
      <c r="E105" s="70" t="s">
        <v>7</v>
      </c>
      <c r="F105" s="154">
        <v>647</v>
      </c>
      <c r="G105" s="155" t="s">
        <v>31</v>
      </c>
      <c r="H105" s="237"/>
      <c r="I105" s="156" t="s">
        <v>32</v>
      </c>
      <c r="J105" s="157">
        <f t="shared" si="34"/>
        <v>0</v>
      </c>
    </row>
    <row r="106" spans="2:10" x14ac:dyDescent="0.25">
      <c r="B106" s="34">
        <f t="shared" si="35"/>
        <v>82</v>
      </c>
      <c r="C106" s="69" t="s">
        <v>85</v>
      </c>
      <c r="D106" s="70">
        <v>460</v>
      </c>
      <c r="E106" s="70" t="s">
        <v>9</v>
      </c>
      <c r="F106" s="154">
        <v>0</v>
      </c>
      <c r="G106" s="155" t="s">
        <v>31</v>
      </c>
      <c r="H106" s="237"/>
      <c r="I106" s="156" t="s">
        <v>32</v>
      </c>
      <c r="J106" s="157">
        <f t="shared" si="34"/>
        <v>0</v>
      </c>
    </row>
    <row r="107" spans="2:10" ht="15.75" thickBot="1" x14ac:dyDescent="0.3">
      <c r="B107" s="218"/>
      <c r="C107" s="106"/>
      <c r="D107" s="106"/>
      <c r="E107" s="99"/>
      <c r="F107" s="219"/>
      <c r="G107" s="220"/>
      <c r="H107" s="41" t="s">
        <v>20</v>
      </c>
      <c r="I107" s="68"/>
      <c r="J107" s="205">
        <f>SUM(J91:J106)</f>
        <v>0</v>
      </c>
    </row>
    <row r="108" spans="2:10" x14ac:dyDescent="0.25">
      <c r="B108" s="169" t="s">
        <v>15</v>
      </c>
      <c r="C108" s="83" t="s">
        <v>41</v>
      </c>
      <c r="D108" s="170"/>
      <c r="E108" s="170"/>
      <c r="F108" s="170"/>
      <c r="G108" s="171"/>
      <c r="H108" s="112"/>
      <c r="I108" s="87"/>
      <c r="J108" s="206"/>
    </row>
    <row r="109" spans="2:10" x14ac:dyDescent="0.25">
      <c r="B109" s="132">
        <f>B106+1</f>
        <v>83</v>
      </c>
      <c r="C109" s="69" t="s">
        <v>63</v>
      </c>
      <c r="D109" s="70">
        <v>671</v>
      </c>
      <c r="E109" s="70" t="s">
        <v>42</v>
      </c>
      <c r="F109" s="159">
        <v>4</v>
      </c>
      <c r="G109" s="155" t="s">
        <v>31</v>
      </c>
      <c r="H109" s="237"/>
      <c r="I109" s="156" t="s">
        <v>32</v>
      </c>
      <c r="J109" s="157">
        <f t="shared" si="34"/>
        <v>0</v>
      </c>
    </row>
    <row r="110" spans="2:10" ht="15.75" thickBot="1" x14ac:dyDescent="0.3">
      <c r="B110" s="162"/>
      <c r="C110" s="25"/>
      <c r="D110" s="26"/>
      <c r="E110" s="26"/>
      <c r="F110" s="124"/>
      <c r="G110" s="46"/>
      <c r="H110" s="41" t="s">
        <v>21</v>
      </c>
      <c r="I110" s="68"/>
      <c r="J110" s="205">
        <f>J109</f>
        <v>0</v>
      </c>
    </row>
    <row r="111" spans="2:10" x14ac:dyDescent="0.25">
      <c r="B111" s="75" t="s">
        <v>16</v>
      </c>
      <c r="C111" s="83" t="s">
        <v>43</v>
      </c>
      <c r="D111" s="82"/>
      <c r="E111" s="82"/>
      <c r="F111" s="126"/>
      <c r="G111" s="79"/>
      <c r="H111" s="111"/>
      <c r="I111" s="80"/>
      <c r="J111" s="206"/>
    </row>
    <row r="112" spans="2:10" x14ac:dyDescent="0.25">
      <c r="B112" s="132">
        <f>B109+1</f>
        <v>84</v>
      </c>
      <c r="C112" s="69" t="s">
        <v>64</v>
      </c>
      <c r="D112" s="70">
        <v>624</v>
      </c>
      <c r="E112" s="70" t="s">
        <v>8</v>
      </c>
      <c r="F112" s="159">
        <v>3</v>
      </c>
      <c r="G112" s="44" t="s">
        <v>31</v>
      </c>
      <c r="H112" s="237"/>
      <c r="I112" s="57" t="s">
        <v>32</v>
      </c>
      <c r="J112" s="157">
        <f t="shared" si="34"/>
        <v>0</v>
      </c>
    </row>
    <row r="113" spans="2:10" x14ac:dyDescent="0.25">
      <c r="B113" s="34">
        <f t="shared" ref="B113:B121" si="36">B112+1</f>
        <v>85</v>
      </c>
      <c r="C113" s="69" t="s">
        <v>65</v>
      </c>
      <c r="D113" s="70">
        <v>660</v>
      </c>
      <c r="E113" s="70" t="s">
        <v>6</v>
      </c>
      <c r="F113" s="159">
        <v>4742</v>
      </c>
      <c r="G113" s="44" t="s">
        <v>31</v>
      </c>
      <c r="H113" s="237"/>
      <c r="I113" s="57" t="s">
        <v>32</v>
      </c>
      <c r="J113" s="157">
        <f t="shared" si="34"/>
        <v>0</v>
      </c>
    </row>
    <row r="114" spans="2:10" x14ac:dyDescent="0.25">
      <c r="B114" s="34">
        <f t="shared" si="36"/>
        <v>86</v>
      </c>
      <c r="C114" s="69" t="s">
        <v>66</v>
      </c>
      <c r="D114" s="70">
        <v>660</v>
      </c>
      <c r="E114" s="70" t="s">
        <v>6</v>
      </c>
      <c r="F114" s="159">
        <v>5424</v>
      </c>
      <c r="G114" s="44" t="s">
        <v>31</v>
      </c>
      <c r="H114" s="237"/>
      <c r="I114" s="57" t="s">
        <v>32</v>
      </c>
      <c r="J114" s="157">
        <f t="shared" si="34"/>
        <v>0</v>
      </c>
    </row>
    <row r="115" spans="2:10" x14ac:dyDescent="0.25">
      <c r="B115" s="34">
        <f t="shared" si="36"/>
        <v>87</v>
      </c>
      <c r="C115" s="69" t="s">
        <v>67</v>
      </c>
      <c r="D115" s="70">
        <v>660</v>
      </c>
      <c r="E115" s="70" t="s">
        <v>6</v>
      </c>
      <c r="F115" s="159">
        <v>148</v>
      </c>
      <c r="G115" s="44" t="s">
        <v>31</v>
      </c>
      <c r="H115" s="109"/>
      <c r="I115" s="57" t="s">
        <v>32</v>
      </c>
      <c r="J115" s="157">
        <f t="shared" si="34"/>
        <v>0</v>
      </c>
    </row>
    <row r="116" spans="2:10" x14ac:dyDescent="0.25">
      <c r="B116" s="34">
        <f t="shared" si="36"/>
        <v>88</v>
      </c>
      <c r="C116" s="69" t="s">
        <v>68</v>
      </c>
      <c r="D116" s="70">
        <v>660</v>
      </c>
      <c r="E116" s="70" t="s">
        <v>6</v>
      </c>
      <c r="F116" s="159">
        <v>240</v>
      </c>
      <c r="G116" s="44" t="s">
        <v>31</v>
      </c>
      <c r="H116" s="109"/>
      <c r="I116" s="57" t="s">
        <v>32</v>
      </c>
      <c r="J116" s="157">
        <f t="shared" si="34"/>
        <v>0</v>
      </c>
    </row>
    <row r="117" spans="2:10" x14ac:dyDescent="0.25">
      <c r="B117" s="34">
        <f t="shared" si="36"/>
        <v>89</v>
      </c>
      <c r="C117" s="69" t="s">
        <v>69</v>
      </c>
      <c r="D117" s="70">
        <v>660</v>
      </c>
      <c r="E117" s="70" t="s">
        <v>6</v>
      </c>
      <c r="F117" s="154">
        <v>116</v>
      </c>
      <c r="G117" s="44" t="s">
        <v>31</v>
      </c>
      <c r="H117" s="109"/>
      <c r="I117" s="57" t="s">
        <v>32</v>
      </c>
      <c r="J117" s="157">
        <f t="shared" si="34"/>
        <v>0</v>
      </c>
    </row>
    <row r="118" spans="2:10" x14ac:dyDescent="0.25">
      <c r="B118" s="34">
        <f t="shared" si="36"/>
        <v>90</v>
      </c>
      <c r="C118" s="69" t="s">
        <v>70</v>
      </c>
      <c r="D118" s="70">
        <v>660</v>
      </c>
      <c r="E118" s="70" t="s">
        <v>6</v>
      </c>
      <c r="F118" s="154">
        <v>71</v>
      </c>
      <c r="G118" s="44" t="s">
        <v>31</v>
      </c>
      <c r="H118" s="109"/>
      <c r="I118" s="57" t="s">
        <v>32</v>
      </c>
      <c r="J118" s="157">
        <f t="shared" si="34"/>
        <v>0</v>
      </c>
    </row>
    <row r="119" spans="2:10" x14ac:dyDescent="0.25">
      <c r="B119" s="34">
        <f t="shared" si="36"/>
        <v>91</v>
      </c>
      <c r="C119" s="69" t="s">
        <v>71</v>
      </c>
      <c r="D119" s="70">
        <v>660</v>
      </c>
      <c r="E119" s="70" t="s">
        <v>8</v>
      </c>
      <c r="F119" s="154">
        <v>1</v>
      </c>
      <c r="G119" s="44" t="s">
        <v>31</v>
      </c>
      <c r="H119" s="109"/>
      <c r="I119" s="57" t="s">
        <v>32</v>
      </c>
      <c r="J119" s="157">
        <f t="shared" si="34"/>
        <v>0</v>
      </c>
    </row>
    <row r="120" spans="2:10" x14ac:dyDescent="0.25">
      <c r="B120" s="34">
        <f t="shared" si="36"/>
        <v>92</v>
      </c>
      <c r="C120" s="69" t="s">
        <v>72</v>
      </c>
      <c r="D120" s="70">
        <v>660</v>
      </c>
      <c r="E120" s="70" t="s">
        <v>8</v>
      </c>
      <c r="F120" s="154">
        <v>1</v>
      </c>
      <c r="G120" s="44" t="s">
        <v>31</v>
      </c>
      <c r="H120" s="109"/>
      <c r="I120" s="57" t="s">
        <v>32</v>
      </c>
      <c r="J120" s="157">
        <f t="shared" si="34"/>
        <v>0</v>
      </c>
    </row>
    <row r="121" spans="2:10" x14ac:dyDescent="0.25">
      <c r="B121" s="34">
        <f t="shared" si="36"/>
        <v>93</v>
      </c>
      <c r="C121" s="69" t="s">
        <v>73</v>
      </c>
      <c r="D121" s="70">
        <v>661</v>
      </c>
      <c r="E121" s="70" t="s">
        <v>8</v>
      </c>
      <c r="F121" s="154">
        <v>187</v>
      </c>
      <c r="G121" s="44" t="s">
        <v>31</v>
      </c>
      <c r="H121" s="109"/>
      <c r="I121" s="57" t="s">
        <v>32</v>
      </c>
      <c r="J121" s="157">
        <f t="shared" si="34"/>
        <v>0</v>
      </c>
    </row>
    <row r="122" spans="2:10" ht="15.75" thickBot="1" x14ac:dyDescent="0.3">
      <c r="B122" s="162"/>
      <c r="C122" s="84"/>
      <c r="D122" s="26"/>
      <c r="E122" s="26"/>
      <c r="F122" s="18"/>
      <c r="G122" s="46"/>
      <c r="H122" s="41" t="s">
        <v>22</v>
      </c>
      <c r="I122" s="68"/>
      <c r="J122" s="205">
        <f>SUM(J111:J121)</f>
        <v>0</v>
      </c>
    </row>
    <row r="123" spans="2:10" x14ac:dyDescent="0.25">
      <c r="B123" s="22" t="s">
        <v>17</v>
      </c>
      <c r="C123" s="86" t="s">
        <v>44</v>
      </c>
      <c r="D123" s="14"/>
      <c r="E123" s="14"/>
      <c r="F123" s="15"/>
      <c r="G123" s="45"/>
      <c r="H123" s="110"/>
      <c r="I123" s="58"/>
      <c r="J123" s="206"/>
    </row>
    <row r="124" spans="2:10" x14ac:dyDescent="0.25">
      <c r="B124" s="132">
        <f>B121+1</f>
        <v>94</v>
      </c>
      <c r="C124" s="69" t="s">
        <v>74</v>
      </c>
      <c r="D124" s="70">
        <v>165</v>
      </c>
      <c r="E124" s="71" t="s">
        <v>46</v>
      </c>
      <c r="F124" s="158">
        <v>1.5</v>
      </c>
      <c r="G124" s="45" t="s">
        <v>31</v>
      </c>
      <c r="H124" s="109"/>
      <c r="I124" s="59" t="s">
        <v>32</v>
      </c>
      <c r="J124" s="157">
        <f t="shared" si="34"/>
        <v>0</v>
      </c>
    </row>
    <row r="125" spans="2:10" x14ac:dyDescent="0.25">
      <c r="B125" s="34">
        <f t="shared" ref="B125" si="37">B124+1</f>
        <v>95</v>
      </c>
      <c r="C125" s="69" t="s">
        <v>45</v>
      </c>
      <c r="D125" s="70">
        <v>713</v>
      </c>
      <c r="E125" s="70" t="s">
        <v>6</v>
      </c>
      <c r="F125" s="154">
        <v>71</v>
      </c>
      <c r="G125" s="44" t="s">
        <v>31</v>
      </c>
      <c r="H125" s="109"/>
      <c r="I125" s="57" t="s">
        <v>32</v>
      </c>
      <c r="J125" s="157">
        <f t="shared" si="34"/>
        <v>0</v>
      </c>
    </row>
    <row r="126" spans="2:10" x14ac:dyDescent="0.25">
      <c r="B126" s="132">
        <f t="shared" ref="B126" si="38">B125+1</f>
        <v>96</v>
      </c>
      <c r="C126" s="69" t="s">
        <v>86</v>
      </c>
      <c r="D126" s="70">
        <v>751</v>
      </c>
      <c r="E126" s="70" t="s">
        <v>42</v>
      </c>
      <c r="F126" s="154">
        <v>4</v>
      </c>
      <c r="G126" s="44" t="s">
        <v>31</v>
      </c>
      <c r="H126" s="109"/>
      <c r="I126" s="57" t="s">
        <v>32</v>
      </c>
      <c r="J126" s="157">
        <f t="shared" si="34"/>
        <v>0</v>
      </c>
    </row>
    <row r="127" spans="2:10" ht="15.75" thickBot="1" x14ac:dyDescent="0.3">
      <c r="B127" s="172"/>
      <c r="C127" s="97"/>
      <c r="D127" s="168"/>
      <c r="E127" s="168"/>
      <c r="F127" s="17"/>
      <c r="G127" s="98"/>
      <c r="H127" s="40" t="s">
        <v>47</v>
      </c>
      <c r="I127" s="56"/>
      <c r="J127" s="205">
        <f>SUM(J124:J126)</f>
        <v>0</v>
      </c>
    </row>
    <row r="128" spans="2:10" x14ac:dyDescent="0.25">
      <c r="B128" s="88" t="s">
        <v>91</v>
      </c>
      <c r="C128" s="83" t="s">
        <v>87</v>
      </c>
      <c r="D128" s="77"/>
      <c r="E128" s="77"/>
      <c r="F128" s="101"/>
      <c r="G128" s="79"/>
      <c r="H128" s="108"/>
      <c r="I128" s="103"/>
      <c r="J128" s="206"/>
    </row>
    <row r="129" spans="2:10" x14ac:dyDescent="0.25">
      <c r="B129" s="132">
        <f>B126+1</f>
        <v>97</v>
      </c>
      <c r="C129" s="69" t="s">
        <v>88</v>
      </c>
      <c r="D129" s="3">
        <v>672</v>
      </c>
      <c r="E129" s="3" t="s">
        <v>90</v>
      </c>
      <c r="F129" s="6">
        <v>16</v>
      </c>
      <c r="G129" s="44" t="s">
        <v>31</v>
      </c>
      <c r="H129" s="109"/>
      <c r="I129" s="59" t="s">
        <v>32</v>
      </c>
      <c r="J129" s="157">
        <f t="shared" si="34"/>
        <v>0</v>
      </c>
    </row>
    <row r="130" spans="2:10" x14ac:dyDescent="0.25">
      <c r="B130" s="34">
        <f t="shared" ref="B130" si="39">B129+1</f>
        <v>98</v>
      </c>
      <c r="C130" s="69" t="s">
        <v>89</v>
      </c>
      <c r="D130" s="3">
        <v>561</v>
      </c>
      <c r="E130" s="3" t="s">
        <v>11</v>
      </c>
      <c r="F130" s="6">
        <v>1</v>
      </c>
      <c r="G130" s="44" t="s">
        <v>31</v>
      </c>
      <c r="H130" s="109"/>
      <c r="I130" s="57" t="s">
        <v>32</v>
      </c>
      <c r="J130" s="157">
        <f t="shared" si="34"/>
        <v>0</v>
      </c>
    </row>
    <row r="131" spans="2:10" ht="15.75" thickBot="1" x14ac:dyDescent="0.3">
      <c r="B131" s="136"/>
      <c r="C131" s="100"/>
      <c r="D131" s="73"/>
      <c r="E131" s="73"/>
      <c r="F131" s="104"/>
      <c r="G131" s="96"/>
      <c r="H131" s="40" t="s">
        <v>92</v>
      </c>
      <c r="I131" s="56"/>
      <c r="J131" s="205">
        <f>SUM(J129:J130)</f>
        <v>0</v>
      </c>
    </row>
    <row r="132" spans="2:10" ht="15.75" thickBot="1" x14ac:dyDescent="0.3">
      <c r="B132" s="105"/>
      <c r="C132" s="106"/>
      <c r="D132" s="99"/>
      <c r="E132" s="107"/>
      <c r="F132" s="250" t="s">
        <v>203</v>
      </c>
      <c r="G132" s="251"/>
      <c r="H132" s="252"/>
      <c r="I132" s="60"/>
      <c r="J132" s="204">
        <f>J131+J127+J122+J110+J107+J89+J77</f>
        <v>0</v>
      </c>
    </row>
    <row r="133" spans="2:10" ht="24" thickBot="1" x14ac:dyDescent="0.4">
      <c r="B133" s="255" t="s">
        <v>194</v>
      </c>
      <c r="C133" s="256"/>
      <c r="D133" s="256"/>
      <c r="E133" s="256"/>
      <c r="F133" s="256"/>
      <c r="G133" s="256"/>
      <c r="H133" s="256"/>
      <c r="I133" s="256"/>
      <c r="J133" s="257"/>
    </row>
    <row r="134" spans="2:10" x14ac:dyDescent="0.25">
      <c r="B134" s="129" t="s">
        <v>12</v>
      </c>
      <c r="C134" s="130" t="s">
        <v>96</v>
      </c>
      <c r="D134" s="131"/>
      <c r="E134" s="131"/>
      <c r="F134" s="173"/>
      <c r="G134" s="42"/>
      <c r="H134" s="11"/>
      <c r="I134" s="42"/>
      <c r="J134" s="16"/>
    </row>
    <row r="135" spans="2:10" x14ac:dyDescent="0.25">
      <c r="B135" s="132">
        <f>B130+1</f>
        <v>99</v>
      </c>
      <c r="C135" s="133" t="s">
        <v>97</v>
      </c>
      <c r="D135" s="134">
        <v>102</v>
      </c>
      <c r="E135" s="134" t="s">
        <v>10</v>
      </c>
      <c r="F135" s="174">
        <v>7.3</v>
      </c>
      <c r="G135" s="155" t="s">
        <v>31</v>
      </c>
      <c r="H135" s="231"/>
      <c r="I135" s="194" t="s">
        <v>32</v>
      </c>
      <c r="J135" s="157">
        <f>H135*F135</f>
        <v>0</v>
      </c>
    </row>
    <row r="136" spans="2:10" x14ac:dyDescent="0.25">
      <c r="B136" s="132">
        <f>B135+1</f>
        <v>100</v>
      </c>
      <c r="C136" s="135" t="s">
        <v>98</v>
      </c>
      <c r="D136" s="3">
        <v>500</v>
      </c>
      <c r="E136" s="3" t="s">
        <v>8</v>
      </c>
      <c r="F136" s="6">
        <v>1</v>
      </c>
      <c r="G136" s="155" t="s">
        <v>31</v>
      </c>
      <c r="H136" s="231"/>
      <c r="I136" s="194" t="s">
        <v>32</v>
      </c>
      <c r="J136" s="157">
        <f t="shared" ref="J136:J137" si="40">H136*F136</f>
        <v>0</v>
      </c>
    </row>
    <row r="137" spans="2:10" x14ac:dyDescent="0.25">
      <c r="B137" s="132">
        <f>B136+1</f>
        <v>101</v>
      </c>
      <c r="C137" s="135" t="s">
        <v>51</v>
      </c>
      <c r="D137" s="3">
        <v>671</v>
      </c>
      <c r="E137" s="3" t="s">
        <v>8</v>
      </c>
      <c r="F137" s="6">
        <v>2</v>
      </c>
      <c r="G137" s="155" t="s">
        <v>31</v>
      </c>
      <c r="H137" s="232"/>
      <c r="I137" s="194" t="s">
        <v>32</v>
      </c>
      <c r="J137" s="157">
        <f t="shared" si="40"/>
        <v>0</v>
      </c>
    </row>
    <row r="138" spans="2:10" ht="15.75" thickBot="1" x14ac:dyDescent="0.3">
      <c r="B138" s="136"/>
      <c r="C138" s="91"/>
      <c r="D138" s="73"/>
      <c r="E138" s="73"/>
      <c r="F138" s="175"/>
      <c r="G138" s="46"/>
      <c r="H138" s="41" t="s">
        <v>18</v>
      </c>
      <c r="I138" s="68"/>
      <c r="J138" s="190">
        <f>SUM(J135:J137)</f>
        <v>0</v>
      </c>
    </row>
    <row r="139" spans="2:10" x14ac:dyDescent="0.25">
      <c r="B139" s="137"/>
      <c r="C139" s="138"/>
      <c r="D139" s="77"/>
      <c r="E139" s="77"/>
      <c r="F139" s="101"/>
      <c r="G139" s="182"/>
      <c r="H139" s="186"/>
      <c r="I139" s="103"/>
      <c r="J139" s="191"/>
    </row>
    <row r="140" spans="2:10" x14ac:dyDescent="0.25">
      <c r="B140" s="129" t="s">
        <v>13</v>
      </c>
      <c r="C140" s="139" t="s">
        <v>99</v>
      </c>
      <c r="D140" s="3"/>
      <c r="E140" s="3"/>
      <c r="F140" s="6"/>
      <c r="G140" s="44"/>
      <c r="H140" s="187"/>
      <c r="I140" s="195"/>
      <c r="J140" s="192"/>
    </row>
    <row r="141" spans="2:10" x14ac:dyDescent="0.25">
      <c r="B141" s="132">
        <f>B137+1</f>
        <v>102</v>
      </c>
      <c r="C141" s="135" t="s">
        <v>100</v>
      </c>
      <c r="D141" s="3">
        <v>309</v>
      </c>
      <c r="E141" s="3" t="s">
        <v>7</v>
      </c>
      <c r="F141" s="6">
        <v>3221</v>
      </c>
      <c r="G141" s="155" t="s">
        <v>31</v>
      </c>
      <c r="H141" s="233"/>
      <c r="I141" s="194" t="s">
        <v>32</v>
      </c>
      <c r="J141" s="157">
        <f>H141*F141</f>
        <v>0</v>
      </c>
    </row>
    <row r="142" spans="2:10" x14ac:dyDescent="0.25">
      <c r="B142" s="132">
        <f>B141+1</f>
        <v>103</v>
      </c>
      <c r="C142" s="135" t="s">
        <v>101</v>
      </c>
      <c r="D142" s="3">
        <v>495</v>
      </c>
      <c r="E142" s="3" t="s">
        <v>6</v>
      </c>
      <c r="F142" s="6">
        <v>60</v>
      </c>
      <c r="G142" s="155" t="s">
        <v>31</v>
      </c>
      <c r="H142" s="234"/>
      <c r="I142" s="194" t="s">
        <v>32</v>
      </c>
      <c r="J142" s="157">
        <f t="shared" ref="J142:J144" si="41">H142*F142</f>
        <v>0</v>
      </c>
    </row>
    <row r="143" spans="2:10" x14ac:dyDescent="0.25">
      <c r="B143" s="132">
        <f t="shared" ref="B143:B144" si="42">B142+1</f>
        <v>104</v>
      </c>
      <c r="C143" s="135" t="s">
        <v>94</v>
      </c>
      <c r="D143" s="3">
        <v>500</v>
      </c>
      <c r="E143" s="3" t="s">
        <v>8</v>
      </c>
      <c r="F143" s="6">
        <v>6</v>
      </c>
      <c r="G143" s="155" t="s">
        <v>31</v>
      </c>
      <c r="H143" s="234"/>
      <c r="I143" s="194" t="s">
        <v>32</v>
      </c>
      <c r="J143" s="157">
        <f t="shared" si="41"/>
        <v>0</v>
      </c>
    </row>
    <row r="144" spans="2:10" x14ac:dyDescent="0.25">
      <c r="B144" s="132">
        <f t="shared" si="42"/>
        <v>105</v>
      </c>
      <c r="C144" s="135" t="s">
        <v>102</v>
      </c>
      <c r="D144" s="3">
        <v>540</v>
      </c>
      <c r="E144" s="3" t="s">
        <v>7</v>
      </c>
      <c r="F144" s="6">
        <v>510</v>
      </c>
      <c r="G144" s="155" t="s">
        <v>31</v>
      </c>
      <c r="H144" s="234"/>
      <c r="I144" s="194" t="s">
        <v>32</v>
      </c>
      <c r="J144" s="157">
        <f t="shared" si="41"/>
        <v>0</v>
      </c>
    </row>
    <row r="145" spans="2:10" ht="15.75" thickBot="1" x14ac:dyDescent="0.3">
      <c r="B145" s="136"/>
      <c r="C145" s="91"/>
      <c r="D145" s="73"/>
      <c r="E145" s="73"/>
      <c r="F145" s="175"/>
      <c r="G145" s="46"/>
      <c r="H145" s="41" t="s">
        <v>19</v>
      </c>
      <c r="I145" s="68"/>
      <c r="J145" s="190">
        <f>SUM(J141:J144)</f>
        <v>0</v>
      </c>
    </row>
    <row r="146" spans="2:10" x14ac:dyDescent="0.25">
      <c r="B146" s="137"/>
      <c r="C146" s="138"/>
      <c r="D146" s="77"/>
      <c r="E146" s="77"/>
      <c r="F146" s="101"/>
      <c r="G146" s="182"/>
      <c r="H146" s="186"/>
      <c r="I146" s="103"/>
      <c r="J146" s="191"/>
    </row>
    <row r="147" spans="2:10" x14ac:dyDescent="0.25">
      <c r="B147" s="129" t="s">
        <v>14</v>
      </c>
      <c r="C147" s="139" t="s">
        <v>103</v>
      </c>
      <c r="D147" s="3"/>
      <c r="E147" s="3"/>
      <c r="F147" s="6"/>
      <c r="G147" s="44"/>
      <c r="H147" s="187"/>
      <c r="I147" s="195"/>
      <c r="J147" s="192"/>
    </row>
    <row r="148" spans="2:10" x14ac:dyDescent="0.25">
      <c r="B148" s="132">
        <f>B144+1</f>
        <v>106</v>
      </c>
      <c r="C148" s="133" t="s">
        <v>54</v>
      </c>
      <c r="D148" s="134">
        <v>110</v>
      </c>
      <c r="E148" s="134" t="s">
        <v>9</v>
      </c>
      <c r="F148" s="174">
        <v>250</v>
      </c>
      <c r="G148" s="155" t="s">
        <v>31</v>
      </c>
      <c r="H148" s="235"/>
      <c r="I148" s="194" t="s">
        <v>32</v>
      </c>
      <c r="J148" s="157">
        <f>H148*F148</f>
        <v>0</v>
      </c>
    </row>
    <row r="149" spans="2:10" x14ac:dyDescent="0.25">
      <c r="B149" s="132">
        <f>B148+1</f>
        <v>107</v>
      </c>
      <c r="C149" s="133" t="s">
        <v>104</v>
      </c>
      <c r="D149" s="134">
        <v>223</v>
      </c>
      <c r="E149" s="134" t="s">
        <v>7</v>
      </c>
      <c r="F149" s="176">
        <v>1370</v>
      </c>
      <c r="G149" s="155" t="s">
        <v>31</v>
      </c>
      <c r="H149" s="233"/>
      <c r="I149" s="194" t="s">
        <v>32</v>
      </c>
      <c r="J149" s="157">
        <f t="shared" ref="J149:J152" si="43">H149*F149</f>
        <v>0</v>
      </c>
    </row>
    <row r="150" spans="2:10" x14ac:dyDescent="0.25">
      <c r="B150" s="132">
        <f t="shared" ref="B150:B152" si="44">B149+1</f>
        <v>108</v>
      </c>
      <c r="C150" s="135" t="s">
        <v>57</v>
      </c>
      <c r="D150" s="3">
        <v>221</v>
      </c>
      <c r="E150" s="3" t="s">
        <v>26</v>
      </c>
      <c r="F150" s="6">
        <v>29</v>
      </c>
      <c r="G150" s="155" t="s">
        <v>31</v>
      </c>
      <c r="H150" s="233"/>
      <c r="I150" s="194" t="s">
        <v>32</v>
      </c>
      <c r="J150" s="157">
        <f t="shared" si="43"/>
        <v>0</v>
      </c>
    </row>
    <row r="151" spans="2:10" x14ac:dyDescent="0.25">
      <c r="B151" s="132">
        <f t="shared" si="44"/>
        <v>109</v>
      </c>
      <c r="C151" s="135" t="s">
        <v>58</v>
      </c>
      <c r="D151" s="3">
        <v>250</v>
      </c>
      <c r="E151" s="3" t="s">
        <v>26</v>
      </c>
      <c r="F151" s="6">
        <v>495</v>
      </c>
      <c r="G151" s="155" t="s">
        <v>31</v>
      </c>
      <c r="H151" s="233"/>
      <c r="I151" s="194" t="s">
        <v>32</v>
      </c>
      <c r="J151" s="157">
        <f t="shared" si="43"/>
        <v>0</v>
      </c>
    </row>
    <row r="152" spans="2:10" x14ac:dyDescent="0.25">
      <c r="B152" s="132">
        <f t="shared" si="44"/>
        <v>110</v>
      </c>
      <c r="C152" s="140" t="s">
        <v>105</v>
      </c>
      <c r="D152" s="3">
        <v>340</v>
      </c>
      <c r="E152" s="3" t="s">
        <v>26</v>
      </c>
      <c r="F152" s="6">
        <v>330</v>
      </c>
      <c r="G152" s="155" t="s">
        <v>31</v>
      </c>
      <c r="H152" s="233"/>
      <c r="I152" s="194" t="s">
        <v>32</v>
      </c>
      <c r="J152" s="157">
        <f t="shared" si="43"/>
        <v>0</v>
      </c>
    </row>
    <row r="153" spans="2:10" ht="15.75" thickBot="1" x14ac:dyDescent="0.3">
      <c r="B153" s="136"/>
      <c r="C153" s="91"/>
      <c r="D153" s="91"/>
      <c r="E153" s="73"/>
      <c r="F153" s="175"/>
      <c r="G153" s="46"/>
      <c r="H153" s="41" t="s">
        <v>20</v>
      </c>
      <c r="I153" s="68"/>
      <c r="J153" s="190">
        <f>SUM(J148:J152)</f>
        <v>0</v>
      </c>
    </row>
    <row r="154" spans="2:10" x14ac:dyDescent="0.25">
      <c r="B154" s="137"/>
      <c r="C154" s="138"/>
      <c r="D154" s="138"/>
      <c r="E154" s="77"/>
      <c r="F154" s="101"/>
      <c r="G154" s="182"/>
      <c r="H154" s="186"/>
      <c r="I154" s="103"/>
      <c r="J154" s="191"/>
    </row>
    <row r="155" spans="2:10" x14ac:dyDescent="0.25">
      <c r="B155" s="141" t="s">
        <v>15</v>
      </c>
      <c r="C155" s="139" t="s">
        <v>106</v>
      </c>
      <c r="D155" s="135"/>
      <c r="E155" s="135"/>
      <c r="F155" s="177"/>
      <c r="G155" s="183"/>
      <c r="H155" s="188"/>
      <c r="I155" s="183"/>
      <c r="J155" s="193"/>
    </row>
    <row r="156" spans="2:10" x14ac:dyDescent="0.25">
      <c r="B156" s="132">
        <f>B152+1</f>
        <v>111</v>
      </c>
      <c r="C156" s="133" t="s">
        <v>107</v>
      </c>
      <c r="D156" s="134">
        <v>160</v>
      </c>
      <c r="E156" s="134" t="s">
        <v>7</v>
      </c>
      <c r="F156" s="174">
        <v>2200</v>
      </c>
      <c r="G156" s="155" t="s">
        <v>31</v>
      </c>
      <c r="H156" s="235"/>
      <c r="I156" s="194" t="s">
        <v>32</v>
      </c>
      <c r="J156" s="157">
        <f>H156*F156</f>
        <v>0</v>
      </c>
    </row>
    <row r="157" spans="2:10" x14ac:dyDescent="0.25">
      <c r="B157" s="132">
        <f>B156+1</f>
        <v>112</v>
      </c>
      <c r="C157" s="133" t="s">
        <v>108</v>
      </c>
      <c r="D157" s="134">
        <v>162</v>
      </c>
      <c r="E157" s="134" t="s">
        <v>7</v>
      </c>
      <c r="F157" s="174">
        <v>150</v>
      </c>
      <c r="G157" s="155" t="s">
        <v>31</v>
      </c>
      <c r="H157" s="235"/>
      <c r="I157" s="194" t="s">
        <v>32</v>
      </c>
      <c r="J157" s="157">
        <f t="shared" ref="J157:J163" si="45">H157*F157</f>
        <v>0</v>
      </c>
    </row>
    <row r="158" spans="2:10" x14ac:dyDescent="0.25">
      <c r="B158" s="132">
        <f t="shared" ref="B158:B163" si="46">B157+1</f>
        <v>113</v>
      </c>
      <c r="C158" s="133" t="s">
        <v>109</v>
      </c>
      <c r="D158" s="134">
        <v>164</v>
      </c>
      <c r="E158" s="134" t="s">
        <v>7</v>
      </c>
      <c r="F158" s="174">
        <v>2200</v>
      </c>
      <c r="G158" s="155" t="s">
        <v>31</v>
      </c>
      <c r="H158" s="235"/>
      <c r="I158" s="194" t="s">
        <v>32</v>
      </c>
      <c r="J158" s="157">
        <f t="shared" si="45"/>
        <v>0</v>
      </c>
    </row>
    <row r="159" spans="2:10" ht="30" x14ac:dyDescent="0.25">
      <c r="B159" s="132">
        <f t="shared" si="46"/>
        <v>114</v>
      </c>
      <c r="C159" s="142" t="s">
        <v>110</v>
      </c>
      <c r="D159" s="3">
        <v>713</v>
      </c>
      <c r="E159" s="3" t="s">
        <v>6</v>
      </c>
      <c r="F159" s="6">
        <v>120</v>
      </c>
      <c r="G159" s="155" t="s">
        <v>31</v>
      </c>
      <c r="H159" s="234"/>
      <c r="I159" s="194" t="s">
        <v>32</v>
      </c>
      <c r="J159" s="157">
        <f t="shared" si="45"/>
        <v>0</v>
      </c>
    </row>
    <row r="160" spans="2:10" ht="30" x14ac:dyDescent="0.25">
      <c r="B160" s="132">
        <f t="shared" si="46"/>
        <v>115</v>
      </c>
      <c r="C160" s="142" t="s">
        <v>111</v>
      </c>
      <c r="D160" s="3">
        <v>724</v>
      </c>
      <c r="E160" s="3" t="s">
        <v>7</v>
      </c>
      <c r="F160" s="6">
        <v>80</v>
      </c>
      <c r="G160" s="155" t="s">
        <v>31</v>
      </c>
      <c r="H160" s="234"/>
      <c r="I160" s="194" t="s">
        <v>32</v>
      </c>
      <c r="J160" s="157">
        <f t="shared" si="45"/>
        <v>0</v>
      </c>
    </row>
    <row r="161" spans="2:10" ht="30" x14ac:dyDescent="0.25">
      <c r="B161" s="132">
        <f t="shared" si="46"/>
        <v>116</v>
      </c>
      <c r="C161" s="142" t="s">
        <v>112</v>
      </c>
      <c r="D161" s="3">
        <v>750</v>
      </c>
      <c r="E161" s="3" t="s">
        <v>6</v>
      </c>
      <c r="F161" s="6">
        <v>20</v>
      </c>
      <c r="G161" s="155" t="s">
        <v>31</v>
      </c>
      <c r="H161" s="234"/>
      <c r="I161" s="194" t="s">
        <v>32</v>
      </c>
      <c r="J161" s="157">
        <f t="shared" si="45"/>
        <v>0</v>
      </c>
    </row>
    <row r="162" spans="2:10" ht="30" x14ac:dyDescent="0.25">
      <c r="B162" s="132">
        <f t="shared" si="46"/>
        <v>117</v>
      </c>
      <c r="C162" s="142" t="s">
        <v>113</v>
      </c>
      <c r="D162" s="3">
        <v>750</v>
      </c>
      <c r="E162" s="3" t="s">
        <v>6</v>
      </c>
      <c r="F162" s="6">
        <v>20</v>
      </c>
      <c r="G162" s="155" t="s">
        <v>31</v>
      </c>
      <c r="H162" s="232"/>
      <c r="I162" s="194" t="s">
        <v>32</v>
      </c>
      <c r="J162" s="157">
        <f t="shared" si="45"/>
        <v>0</v>
      </c>
    </row>
    <row r="163" spans="2:10" x14ac:dyDescent="0.25">
      <c r="B163" s="132">
        <f t="shared" si="46"/>
        <v>118</v>
      </c>
      <c r="C163" s="143" t="s">
        <v>114</v>
      </c>
      <c r="D163" s="144">
        <v>751</v>
      </c>
      <c r="E163" s="144" t="s">
        <v>42</v>
      </c>
      <c r="F163" s="178">
        <v>3</v>
      </c>
      <c r="G163" s="155" t="s">
        <v>31</v>
      </c>
      <c r="H163" s="232"/>
      <c r="I163" s="194" t="s">
        <v>32</v>
      </c>
      <c r="J163" s="157">
        <f t="shared" si="45"/>
        <v>0</v>
      </c>
    </row>
    <row r="164" spans="2:10" ht="15.75" thickBot="1" x14ac:dyDescent="0.3">
      <c r="B164" s="136"/>
      <c r="C164" s="145"/>
      <c r="D164" s="73"/>
      <c r="E164" s="73"/>
      <c r="F164" s="175"/>
      <c r="G164" s="46"/>
      <c r="H164" s="41" t="s">
        <v>21</v>
      </c>
      <c r="I164" s="68"/>
      <c r="J164" s="190">
        <f>SUM(J156:J163)</f>
        <v>0</v>
      </c>
    </row>
    <row r="165" spans="2:10" x14ac:dyDescent="0.25">
      <c r="B165" s="129" t="s">
        <v>16</v>
      </c>
      <c r="C165" s="146" t="s">
        <v>115</v>
      </c>
      <c r="D165" s="3"/>
      <c r="E165" s="3"/>
      <c r="F165" s="6"/>
      <c r="G165" s="44"/>
      <c r="H165" s="187"/>
      <c r="I165" s="195"/>
      <c r="J165" s="157"/>
    </row>
    <row r="166" spans="2:10" x14ac:dyDescent="0.25">
      <c r="B166" s="132">
        <f>B163+1</f>
        <v>119</v>
      </c>
      <c r="C166" s="142" t="s">
        <v>63</v>
      </c>
      <c r="D166" s="3">
        <v>671</v>
      </c>
      <c r="E166" s="3" t="s">
        <v>42</v>
      </c>
      <c r="F166" s="6">
        <v>3</v>
      </c>
      <c r="G166" s="155" t="s">
        <v>31</v>
      </c>
      <c r="H166" s="234"/>
      <c r="I166" s="194" t="s">
        <v>32</v>
      </c>
      <c r="J166" s="157">
        <f>H166*F166</f>
        <v>0</v>
      </c>
    </row>
    <row r="167" spans="2:10" x14ac:dyDescent="0.25">
      <c r="B167" s="132">
        <f>B166+1</f>
        <v>120</v>
      </c>
      <c r="C167" s="142" t="s">
        <v>116</v>
      </c>
      <c r="D167" s="3">
        <v>665</v>
      </c>
      <c r="E167" s="3" t="s">
        <v>6</v>
      </c>
      <c r="F167" s="179">
        <v>950</v>
      </c>
      <c r="G167" s="155" t="s">
        <v>31</v>
      </c>
      <c r="H167" s="236"/>
      <c r="I167" s="194" t="s">
        <v>32</v>
      </c>
      <c r="J167" s="157">
        <f t="shared" ref="J167:J169" si="47">H167*F167</f>
        <v>0</v>
      </c>
    </row>
    <row r="168" spans="2:10" x14ac:dyDescent="0.25">
      <c r="B168" s="132">
        <f t="shared" ref="B168:B169" si="48">B167+1</f>
        <v>121</v>
      </c>
      <c r="C168" s="142" t="s">
        <v>117</v>
      </c>
      <c r="D168" s="3">
        <v>665</v>
      </c>
      <c r="E168" s="3" t="s">
        <v>6</v>
      </c>
      <c r="F168" s="179">
        <v>1900</v>
      </c>
      <c r="G168" s="155" t="s">
        <v>31</v>
      </c>
      <c r="H168" s="236"/>
      <c r="I168" s="194" t="s">
        <v>32</v>
      </c>
      <c r="J168" s="157">
        <f t="shared" si="47"/>
        <v>0</v>
      </c>
    </row>
    <row r="169" spans="2:10" x14ac:dyDescent="0.25">
      <c r="B169" s="132">
        <f t="shared" si="48"/>
        <v>122</v>
      </c>
      <c r="C169" s="142" t="s">
        <v>118</v>
      </c>
      <c r="D169" s="3">
        <v>665</v>
      </c>
      <c r="E169" s="3" t="s">
        <v>6</v>
      </c>
      <c r="F169" s="179">
        <v>50</v>
      </c>
      <c r="G169" s="155" t="s">
        <v>31</v>
      </c>
      <c r="H169" s="236"/>
      <c r="I169" s="194" t="s">
        <v>32</v>
      </c>
      <c r="J169" s="157">
        <f t="shared" si="47"/>
        <v>0</v>
      </c>
    </row>
    <row r="170" spans="2:10" ht="15.75" thickBot="1" x14ac:dyDescent="0.3">
      <c r="B170" s="136"/>
      <c r="C170" s="145"/>
      <c r="D170" s="73"/>
      <c r="E170" s="73"/>
      <c r="F170" s="175"/>
      <c r="G170" s="46"/>
      <c r="H170" s="41" t="s">
        <v>22</v>
      </c>
      <c r="I170" s="68"/>
      <c r="J170" s="190">
        <f>SUM(J166:J169)</f>
        <v>0</v>
      </c>
    </row>
    <row r="171" spans="2:10" x14ac:dyDescent="0.25">
      <c r="B171" s="129" t="s">
        <v>17</v>
      </c>
      <c r="C171" s="146" t="s">
        <v>119</v>
      </c>
      <c r="D171" s="3"/>
      <c r="E171" s="3"/>
      <c r="F171" s="6"/>
      <c r="G171" s="44"/>
      <c r="H171" s="189"/>
      <c r="I171" s="196"/>
      <c r="J171" s="192"/>
    </row>
    <row r="172" spans="2:10" x14ac:dyDescent="0.25">
      <c r="B172" s="132">
        <f>B169+1</f>
        <v>123</v>
      </c>
      <c r="C172" s="135" t="s">
        <v>120</v>
      </c>
      <c r="D172" s="3">
        <v>460</v>
      </c>
      <c r="E172" s="3" t="s">
        <v>6</v>
      </c>
      <c r="F172" s="6">
        <v>100</v>
      </c>
      <c r="G172" s="155" t="s">
        <v>31</v>
      </c>
      <c r="H172" s="233"/>
      <c r="I172" s="194" t="s">
        <v>32</v>
      </c>
      <c r="J172" s="157">
        <f>H172*F172</f>
        <v>0</v>
      </c>
    </row>
    <row r="173" spans="2:10" x14ac:dyDescent="0.25">
      <c r="B173" s="132">
        <f>B172+1</f>
        <v>124</v>
      </c>
      <c r="C173" s="135" t="s">
        <v>60</v>
      </c>
      <c r="D173" s="3">
        <v>460</v>
      </c>
      <c r="E173" s="3" t="s">
        <v>6</v>
      </c>
      <c r="F173" s="6">
        <v>72</v>
      </c>
      <c r="G173" s="155" t="s">
        <v>31</v>
      </c>
      <c r="H173" s="233"/>
      <c r="I173" s="194" t="s">
        <v>32</v>
      </c>
      <c r="J173" s="157">
        <f t="shared" ref="J173:J175" si="49">H173*F173</f>
        <v>0</v>
      </c>
    </row>
    <row r="174" spans="2:10" x14ac:dyDescent="0.25">
      <c r="B174" s="132">
        <f t="shared" ref="B174:B175" si="50">B173+1</f>
        <v>125</v>
      </c>
      <c r="C174" s="135" t="s">
        <v>121</v>
      </c>
      <c r="D174" s="3">
        <v>463</v>
      </c>
      <c r="E174" s="3" t="s">
        <v>8</v>
      </c>
      <c r="F174" s="6">
        <v>10</v>
      </c>
      <c r="G174" s="155" t="s">
        <v>31</v>
      </c>
      <c r="H174" s="233"/>
      <c r="I174" s="194" t="s">
        <v>32</v>
      </c>
      <c r="J174" s="157">
        <f t="shared" si="49"/>
        <v>0</v>
      </c>
    </row>
    <row r="175" spans="2:10" x14ac:dyDescent="0.25">
      <c r="B175" s="132">
        <f t="shared" si="50"/>
        <v>126</v>
      </c>
      <c r="C175" s="135" t="s">
        <v>122</v>
      </c>
      <c r="D175" s="3">
        <v>463</v>
      </c>
      <c r="E175" s="3" t="s">
        <v>8</v>
      </c>
      <c r="F175" s="6">
        <v>6</v>
      </c>
      <c r="G175" s="155" t="s">
        <v>31</v>
      </c>
      <c r="H175" s="233"/>
      <c r="I175" s="194" t="s">
        <v>32</v>
      </c>
      <c r="J175" s="157">
        <f t="shared" si="49"/>
        <v>0</v>
      </c>
    </row>
    <row r="176" spans="2:10" ht="15.75" thickBot="1" x14ac:dyDescent="0.3">
      <c r="B176" s="136"/>
      <c r="C176" s="91"/>
      <c r="D176" s="73"/>
      <c r="E176" s="73"/>
      <c r="F176" s="175"/>
      <c r="G176" s="46"/>
      <c r="H176" s="41" t="s">
        <v>123</v>
      </c>
      <c r="I176" s="68"/>
      <c r="J176" s="190">
        <f>SUM(J172:J175)</f>
        <v>0</v>
      </c>
    </row>
    <row r="177" spans="2:10" x14ac:dyDescent="0.25">
      <c r="B177" s="137"/>
      <c r="C177" s="138"/>
      <c r="D177" s="77"/>
      <c r="E177" s="77"/>
      <c r="F177" s="101"/>
      <c r="G177" s="182"/>
      <c r="H177" s="186"/>
      <c r="I177" s="103"/>
      <c r="J177" s="191"/>
    </row>
    <row r="178" spans="2:10" x14ac:dyDescent="0.25">
      <c r="B178" s="141" t="s">
        <v>91</v>
      </c>
      <c r="C178" s="139" t="s">
        <v>124</v>
      </c>
      <c r="D178" s="135"/>
      <c r="E178" s="135"/>
      <c r="F178" s="177"/>
      <c r="G178" s="183"/>
      <c r="H178" s="188"/>
      <c r="I178" s="183"/>
      <c r="J178" s="193"/>
    </row>
    <row r="179" spans="2:10" x14ac:dyDescent="0.25">
      <c r="B179" s="132">
        <f>B175+1</f>
        <v>127</v>
      </c>
      <c r="C179" s="142" t="s">
        <v>64</v>
      </c>
      <c r="D179" s="3">
        <v>624</v>
      </c>
      <c r="E179" s="3" t="s">
        <v>8</v>
      </c>
      <c r="F179" s="6">
        <v>6</v>
      </c>
      <c r="G179" s="155" t="s">
        <v>31</v>
      </c>
      <c r="H179" s="234"/>
      <c r="I179" s="194" t="s">
        <v>32</v>
      </c>
      <c r="J179" s="157">
        <f>H179*F179</f>
        <v>0</v>
      </c>
    </row>
    <row r="180" spans="2:10" x14ac:dyDescent="0.25">
      <c r="B180" s="132">
        <f>B179+1</f>
        <v>128</v>
      </c>
      <c r="C180" s="142" t="s">
        <v>65</v>
      </c>
      <c r="D180" s="3">
        <v>660</v>
      </c>
      <c r="E180" s="3" t="s">
        <v>6</v>
      </c>
      <c r="F180" s="6">
        <v>1500</v>
      </c>
      <c r="G180" s="155" t="s">
        <v>31</v>
      </c>
      <c r="H180" s="234"/>
      <c r="I180" s="194" t="s">
        <v>32</v>
      </c>
      <c r="J180" s="157">
        <f t="shared" ref="J180:J194" si="51">H180*F180</f>
        <v>0</v>
      </c>
    </row>
    <row r="181" spans="2:10" x14ac:dyDescent="0.25">
      <c r="B181" s="132">
        <f t="shared" ref="B181:B194" si="52">B180+1</f>
        <v>129</v>
      </c>
      <c r="C181" s="142" t="s">
        <v>67</v>
      </c>
      <c r="D181" s="3">
        <v>660</v>
      </c>
      <c r="E181" s="3" t="s">
        <v>6</v>
      </c>
      <c r="F181" s="6">
        <v>420</v>
      </c>
      <c r="G181" s="155" t="s">
        <v>31</v>
      </c>
      <c r="H181" s="234"/>
      <c r="I181" s="194" t="s">
        <v>32</v>
      </c>
      <c r="J181" s="157">
        <f t="shared" si="51"/>
        <v>0</v>
      </c>
    </row>
    <row r="182" spans="2:10" x14ac:dyDescent="0.25">
      <c r="B182" s="132">
        <f t="shared" si="52"/>
        <v>130</v>
      </c>
      <c r="C182" s="142" t="s">
        <v>68</v>
      </c>
      <c r="D182" s="3">
        <v>660</v>
      </c>
      <c r="E182" s="3" t="s">
        <v>6</v>
      </c>
      <c r="F182" s="6">
        <v>370</v>
      </c>
      <c r="G182" s="155" t="s">
        <v>31</v>
      </c>
      <c r="H182" s="234"/>
      <c r="I182" s="194" t="s">
        <v>32</v>
      </c>
      <c r="J182" s="157">
        <f t="shared" si="51"/>
        <v>0</v>
      </c>
    </row>
    <row r="183" spans="2:10" x14ac:dyDescent="0.25">
      <c r="B183" s="132">
        <f t="shared" si="52"/>
        <v>131</v>
      </c>
      <c r="C183" s="142" t="s">
        <v>69</v>
      </c>
      <c r="D183" s="3">
        <v>660</v>
      </c>
      <c r="E183" s="3" t="s">
        <v>6</v>
      </c>
      <c r="F183" s="6">
        <v>195</v>
      </c>
      <c r="G183" s="155" t="s">
        <v>31</v>
      </c>
      <c r="H183" s="234"/>
      <c r="I183" s="194" t="s">
        <v>32</v>
      </c>
      <c r="J183" s="157">
        <f t="shared" si="51"/>
        <v>0</v>
      </c>
    </row>
    <row r="184" spans="2:10" x14ac:dyDescent="0.25">
      <c r="B184" s="132">
        <f t="shared" si="52"/>
        <v>132</v>
      </c>
      <c r="C184" s="142" t="s">
        <v>66</v>
      </c>
      <c r="D184" s="3">
        <v>660</v>
      </c>
      <c r="E184" s="3" t="s">
        <v>6</v>
      </c>
      <c r="F184" s="6">
        <v>1600</v>
      </c>
      <c r="G184" s="155" t="s">
        <v>31</v>
      </c>
      <c r="H184" s="234"/>
      <c r="I184" s="194" t="s">
        <v>32</v>
      </c>
      <c r="J184" s="157">
        <f t="shared" si="51"/>
        <v>0</v>
      </c>
    </row>
    <row r="185" spans="2:10" x14ac:dyDescent="0.25">
      <c r="B185" s="132">
        <f t="shared" si="52"/>
        <v>133</v>
      </c>
      <c r="C185" s="142" t="s">
        <v>70</v>
      </c>
      <c r="D185" s="3">
        <v>660</v>
      </c>
      <c r="E185" s="3" t="s">
        <v>6</v>
      </c>
      <c r="F185" s="6">
        <v>80</v>
      </c>
      <c r="G185" s="155" t="s">
        <v>31</v>
      </c>
      <c r="H185" s="234"/>
      <c r="I185" s="194" t="s">
        <v>32</v>
      </c>
      <c r="J185" s="157">
        <f t="shared" si="51"/>
        <v>0</v>
      </c>
    </row>
    <row r="186" spans="2:10" x14ac:dyDescent="0.25">
      <c r="B186" s="132">
        <f t="shared" si="52"/>
        <v>134</v>
      </c>
      <c r="C186" s="142" t="s">
        <v>71</v>
      </c>
      <c r="D186" s="3">
        <v>660</v>
      </c>
      <c r="E186" s="3" t="s">
        <v>8</v>
      </c>
      <c r="F186" s="6">
        <v>6</v>
      </c>
      <c r="G186" s="155" t="s">
        <v>31</v>
      </c>
      <c r="H186" s="234"/>
      <c r="I186" s="194" t="s">
        <v>32</v>
      </c>
      <c r="J186" s="157">
        <f t="shared" si="51"/>
        <v>0</v>
      </c>
    </row>
    <row r="187" spans="2:10" x14ac:dyDescent="0.25">
      <c r="B187" s="132">
        <f t="shared" si="52"/>
        <v>135</v>
      </c>
      <c r="C187" s="142" t="s">
        <v>72</v>
      </c>
      <c r="D187" s="3">
        <v>660</v>
      </c>
      <c r="E187" s="3" t="s">
        <v>8</v>
      </c>
      <c r="F187" s="6">
        <v>3</v>
      </c>
      <c r="G187" s="155" t="s">
        <v>31</v>
      </c>
      <c r="H187" s="234"/>
      <c r="I187" s="194" t="s">
        <v>32</v>
      </c>
      <c r="J187" s="157">
        <f t="shared" si="51"/>
        <v>0</v>
      </c>
    </row>
    <row r="188" spans="2:10" ht="30" x14ac:dyDescent="0.25">
      <c r="B188" s="132">
        <f t="shared" si="52"/>
        <v>136</v>
      </c>
      <c r="C188" s="142" t="s">
        <v>125</v>
      </c>
      <c r="D188" s="3">
        <v>660</v>
      </c>
      <c r="E188" s="3" t="s">
        <v>8</v>
      </c>
      <c r="F188" s="6">
        <v>3</v>
      </c>
      <c r="G188" s="155" t="s">
        <v>31</v>
      </c>
      <c r="H188" s="234"/>
      <c r="I188" s="194" t="s">
        <v>32</v>
      </c>
      <c r="J188" s="157">
        <f t="shared" si="51"/>
        <v>0</v>
      </c>
    </row>
    <row r="189" spans="2:10" x14ac:dyDescent="0.25">
      <c r="B189" s="132">
        <f t="shared" si="52"/>
        <v>137</v>
      </c>
      <c r="C189" s="142" t="s">
        <v>126</v>
      </c>
      <c r="D189" s="3">
        <v>663</v>
      </c>
      <c r="E189" s="3" t="s">
        <v>8</v>
      </c>
      <c r="F189" s="6">
        <v>145</v>
      </c>
      <c r="G189" s="155" t="s">
        <v>31</v>
      </c>
      <c r="H189" s="234"/>
      <c r="I189" s="194" t="s">
        <v>32</v>
      </c>
      <c r="J189" s="157">
        <f t="shared" si="51"/>
        <v>0</v>
      </c>
    </row>
    <row r="190" spans="2:10" x14ac:dyDescent="0.25">
      <c r="B190" s="132">
        <f t="shared" si="52"/>
        <v>138</v>
      </c>
      <c r="C190" s="142" t="s">
        <v>127</v>
      </c>
      <c r="D190" s="3">
        <v>663</v>
      </c>
      <c r="E190" s="3" t="s">
        <v>8</v>
      </c>
      <c r="F190" s="6">
        <v>80</v>
      </c>
      <c r="G190" s="155" t="s">
        <v>31</v>
      </c>
      <c r="H190" s="234"/>
      <c r="I190" s="194" t="s">
        <v>32</v>
      </c>
      <c r="J190" s="157">
        <f t="shared" si="51"/>
        <v>0</v>
      </c>
    </row>
    <row r="191" spans="2:10" x14ac:dyDescent="0.25">
      <c r="B191" s="132">
        <f t="shared" si="52"/>
        <v>139</v>
      </c>
      <c r="C191" s="142" t="s">
        <v>128</v>
      </c>
      <c r="D191" s="3">
        <v>674</v>
      </c>
      <c r="E191" s="3" t="s">
        <v>6</v>
      </c>
      <c r="F191" s="6">
        <v>1600</v>
      </c>
      <c r="G191" s="155" t="s">
        <v>31</v>
      </c>
      <c r="H191" s="234"/>
      <c r="I191" s="194" t="s">
        <v>32</v>
      </c>
      <c r="J191" s="157">
        <f t="shared" si="51"/>
        <v>0</v>
      </c>
    </row>
    <row r="192" spans="2:10" x14ac:dyDescent="0.25">
      <c r="B192" s="132">
        <f t="shared" si="52"/>
        <v>140</v>
      </c>
      <c r="C192" s="142" t="s">
        <v>129</v>
      </c>
      <c r="D192" s="3">
        <v>674</v>
      </c>
      <c r="E192" s="3" t="s">
        <v>8</v>
      </c>
      <c r="F192" s="6">
        <v>1</v>
      </c>
      <c r="G192" s="155" t="s">
        <v>31</v>
      </c>
      <c r="H192" s="234"/>
      <c r="I192" s="194" t="s">
        <v>32</v>
      </c>
      <c r="J192" s="157">
        <f t="shared" si="51"/>
        <v>0</v>
      </c>
    </row>
    <row r="193" spans="2:10" x14ac:dyDescent="0.25">
      <c r="B193" s="132">
        <f t="shared" si="52"/>
        <v>141</v>
      </c>
      <c r="C193" s="142" t="s">
        <v>130</v>
      </c>
      <c r="D193" s="3">
        <v>674</v>
      </c>
      <c r="E193" s="3" t="s">
        <v>8</v>
      </c>
      <c r="F193" s="6">
        <v>1</v>
      </c>
      <c r="G193" s="155" t="s">
        <v>31</v>
      </c>
      <c r="H193" s="234"/>
      <c r="I193" s="194" t="s">
        <v>32</v>
      </c>
      <c r="J193" s="157">
        <f t="shared" si="51"/>
        <v>0</v>
      </c>
    </row>
    <row r="194" spans="2:10" x14ac:dyDescent="0.25">
      <c r="B194" s="132">
        <f t="shared" si="52"/>
        <v>142</v>
      </c>
      <c r="C194" s="143" t="s">
        <v>131</v>
      </c>
      <c r="D194" s="144">
        <v>674</v>
      </c>
      <c r="E194" s="144" t="s">
        <v>6</v>
      </c>
      <c r="F194" s="178">
        <v>50</v>
      </c>
      <c r="G194" s="155" t="s">
        <v>31</v>
      </c>
      <c r="H194" s="234"/>
      <c r="I194" s="194" t="s">
        <v>32</v>
      </c>
      <c r="J194" s="157">
        <f t="shared" si="51"/>
        <v>0</v>
      </c>
    </row>
    <row r="195" spans="2:10" ht="15.75" thickBot="1" x14ac:dyDescent="0.3">
      <c r="B195" s="136"/>
      <c r="C195" s="91"/>
      <c r="D195" s="73"/>
      <c r="E195" s="73"/>
      <c r="F195" s="180"/>
      <c r="G195" s="184"/>
      <c r="H195" s="41" t="s">
        <v>132</v>
      </c>
      <c r="I195" s="68"/>
      <c r="J195" s="190">
        <f>SUM(J179:J194)</f>
        <v>0</v>
      </c>
    </row>
    <row r="196" spans="2:10" x14ac:dyDescent="0.25">
      <c r="B196" s="141" t="s">
        <v>133</v>
      </c>
      <c r="C196" s="139" t="s">
        <v>134</v>
      </c>
      <c r="D196" s="3"/>
      <c r="E196" s="3"/>
      <c r="F196" s="6"/>
      <c r="G196" s="44"/>
      <c r="H196" s="188"/>
      <c r="I196" s="183"/>
      <c r="J196" s="192"/>
    </row>
    <row r="197" spans="2:10" x14ac:dyDescent="0.25">
      <c r="B197" s="132">
        <f>B194+1</f>
        <v>143</v>
      </c>
      <c r="C197" s="140" t="s">
        <v>135</v>
      </c>
      <c r="D197" s="3" t="s">
        <v>136</v>
      </c>
      <c r="E197" s="3" t="s">
        <v>6</v>
      </c>
      <c r="F197" s="6">
        <v>45</v>
      </c>
      <c r="G197" s="155" t="s">
        <v>31</v>
      </c>
      <c r="H197" s="233"/>
      <c r="I197" s="194" t="s">
        <v>32</v>
      </c>
      <c r="J197" s="157">
        <f>H197*F197</f>
        <v>0</v>
      </c>
    </row>
    <row r="198" spans="2:10" x14ac:dyDescent="0.25">
      <c r="B198" s="132">
        <f>B197+1</f>
        <v>144</v>
      </c>
      <c r="C198" s="140" t="s">
        <v>137</v>
      </c>
      <c r="D198" s="3" t="s">
        <v>138</v>
      </c>
      <c r="E198" s="3" t="s">
        <v>6</v>
      </c>
      <c r="F198" s="6">
        <v>120</v>
      </c>
      <c r="G198" s="155" t="s">
        <v>31</v>
      </c>
      <c r="H198" s="233"/>
      <c r="I198" s="194" t="s">
        <v>32</v>
      </c>
      <c r="J198" s="157">
        <f t="shared" ref="J198:J220" si="53">H198*F198</f>
        <v>0</v>
      </c>
    </row>
    <row r="199" spans="2:10" x14ac:dyDescent="0.25">
      <c r="B199" s="132">
        <f t="shared" ref="B199:B220" si="54">B198+1</f>
        <v>145</v>
      </c>
      <c r="C199" s="140" t="s">
        <v>139</v>
      </c>
      <c r="D199" s="3" t="s">
        <v>140</v>
      </c>
      <c r="E199" s="3" t="s">
        <v>6</v>
      </c>
      <c r="F199" s="6">
        <v>170</v>
      </c>
      <c r="G199" s="155" t="s">
        <v>31</v>
      </c>
      <c r="H199" s="233"/>
      <c r="I199" s="194" t="s">
        <v>32</v>
      </c>
      <c r="J199" s="157">
        <f t="shared" si="53"/>
        <v>0</v>
      </c>
    </row>
    <row r="200" spans="2:10" x14ac:dyDescent="0.25">
      <c r="B200" s="132">
        <f t="shared" si="54"/>
        <v>146</v>
      </c>
      <c r="C200" s="140" t="s">
        <v>141</v>
      </c>
      <c r="D200" s="3" t="s">
        <v>142</v>
      </c>
      <c r="E200" s="3" t="s">
        <v>6</v>
      </c>
      <c r="F200" s="6">
        <v>135</v>
      </c>
      <c r="G200" s="155" t="s">
        <v>31</v>
      </c>
      <c r="H200" s="233"/>
      <c r="I200" s="194" t="s">
        <v>32</v>
      </c>
      <c r="J200" s="157">
        <f t="shared" si="53"/>
        <v>0</v>
      </c>
    </row>
    <row r="201" spans="2:10" x14ac:dyDescent="0.25">
      <c r="B201" s="132">
        <f t="shared" si="54"/>
        <v>147</v>
      </c>
      <c r="C201" s="140" t="s">
        <v>143</v>
      </c>
      <c r="D201" s="3" t="s">
        <v>144</v>
      </c>
      <c r="E201" s="3" t="s">
        <v>6</v>
      </c>
      <c r="F201" s="6">
        <v>70</v>
      </c>
      <c r="G201" s="155" t="s">
        <v>31</v>
      </c>
      <c r="H201" s="233"/>
      <c r="I201" s="194" t="s">
        <v>32</v>
      </c>
      <c r="J201" s="157">
        <f t="shared" si="53"/>
        <v>0</v>
      </c>
    </row>
    <row r="202" spans="2:10" x14ac:dyDescent="0.25">
      <c r="B202" s="132">
        <f t="shared" si="54"/>
        <v>148</v>
      </c>
      <c r="C202" s="140" t="s">
        <v>145</v>
      </c>
      <c r="D202" s="3" t="s">
        <v>146</v>
      </c>
      <c r="E202" s="3" t="s">
        <v>6</v>
      </c>
      <c r="F202" s="6">
        <v>335</v>
      </c>
      <c r="G202" s="155" t="s">
        <v>31</v>
      </c>
      <c r="H202" s="233"/>
      <c r="I202" s="194" t="s">
        <v>32</v>
      </c>
      <c r="J202" s="157">
        <f t="shared" si="53"/>
        <v>0</v>
      </c>
    </row>
    <row r="203" spans="2:10" x14ac:dyDescent="0.25">
      <c r="B203" s="132">
        <f t="shared" si="54"/>
        <v>149</v>
      </c>
      <c r="C203" s="140" t="s">
        <v>147</v>
      </c>
      <c r="D203" s="3" t="s">
        <v>148</v>
      </c>
      <c r="E203" s="3" t="s">
        <v>6</v>
      </c>
      <c r="F203" s="6">
        <v>115</v>
      </c>
      <c r="G203" s="155" t="s">
        <v>31</v>
      </c>
      <c r="H203" s="233"/>
      <c r="I203" s="194" t="s">
        <v>32</v>
      </c>
      <c r="J203" s="157">
        <f t="shared" si="53"/>
        <v>0</v>
      </c>
    </row>
    <row r="204" spans="2:10" x14ac:dyDescent="0.25">
      <c r="B204" s="132">
        <f t="shared" si="54"/>
        <v>150</v>
      </c>
      <c r="C204" s="140" t="s">
        <v>149</v>
      </c>
      <c r="D204" s="3" t="s">
        <v>150</v>
      </c>
      <c r="E204" s="3" t="s">
        <v>6</v>
      </c>
      <c r="F204" s="6">
        <v>400</v>
      </c>
      <c r="G204" s="155" t="s">
        <v>31</v>
      </c>
      <c r="H204" s="233"/>
      <c r="I204" s="194" t="s">
        <v>32</v>
      </c>
      <c r="J204" s="157">
        <f t="shared" si="53"/>
        <v>0</v>
      </c>
    </row>
    <row r="205" spans="2:10" x14ac:dyDescent="0.25">
      <c r="B205" s="132">
        <f t="shared" si="54"/>
        <v>151</v>
      </c>
      <c r="C205" s="140" t="s">
        <v>151</v>
      </c>
      <c r="D205" s="3" t="s">
        <v>152</v>
      </c>
      <c r="E205" s="3" t="s">
        <v>8</v>
      </c>
      <c r="F205" s="6">
        <v>4</v>
      </c>
      <c r="G205" s="155" t="s">
        <v>31</v>
      </c>
      <c r="H205" s="233"/>
      <c r="I205" s="194" t="s">
        <v>32</v>
      </c>
      <c r="J205" s="157">
        <f t="shared" si="53"/>
        <v>0</v>
      </c>
    </row>
    <row r="206" spans="2:10" x14ac:dyDescent="0.25">
      <c r="B206" s="132">
        <f t="shared" si="54"/>
        <v>152</v>
      </c>
      <c r="C206" s="140" t="s">
        <v>153</v>
      </c>
      <c r="D206" s="3" t="s">
        <v>154</v>
      </c>
      <c r="E206" s="3" t="s">
        <v>8</v>
      </c>
      <c r="F206" s="6">
        <v>1</v>
      </c>
      <c r="G206" s="155" t="s">
        <v>31</v>
      </c>
      <c r="H206" s="233"/>
      <c r="I206" s="194" t="s">
        <v>32</v>
      </c>
      <c r="J206" s="157">
        <f t="shared" si="53"/>
        <v>0</v>
      </c>
    </row>
    <row r="207" spans="2:10" x14ac:dyDescent="0.25">
      <c r="B207" s="132">
        <f t="shared" si="54"/>
        <v>153</v>
      </c>
      <c r="C207" s="140" t="s">
        <v>155</v>
      </c>
      <c r="D207" s="3" t="s">
        <v>156</v>
      </c>
      <c r="E207" s="3" t="s">
        <v>8</v>
      </c>
      <c r="F207" s="6">
        <v>1</v>
      </c>
      <c r="G207" s="155" t="s">
        <v>31</v>
      </c>
      <c r="H207" s="233"/>
      <c r="I207" s="194" t="s">
        <v>32</v>
      </c>
      <c r="J207" s="157">
        <f t="shared" si="53"/>
        <v>0</v>
      </c>
    </row>
    <row r="208" spans="2:10" x14ac:dyDescent="0.25">
      <c r="B208" s="132">
        <f t="shared" si="54"/>
        <v>154</v>
      </c>
      <c r="C208" s="140" t="s">
        <v>157</v>
      </c>
      <c r="D208" s="3" t="s">
        <v>158</v>
      </c>
      <c r="E208" s="3" t="s">
        <v>8</v>
      </c>
      <c r="F208" s="6">
        <v>6</v>
      </c>
      <c r="G208" s="155" t="s">
        <v>31</v>
      </c>
      <c r="H208" s="233"/>
      <c r="I208" s="194" t="s">
        <v>32</v>
      </c>
      <c r="J208" s="157">
        <f t="shared" si="53"/>
        <v>0</v>
      </c>
    </row>
    <row r="209" spans="2:10" x14ac:dyDescent="0.25">
      <c r="B209" s="132">
        <f t="shared" si="54"/>
        <v>155</v>
      </c>
      <c r="C209" s="140" t="s">
        <v>159</v>
      </c>
      <c r="D209" s="3" t="s">
        <v>160</v>
      </c>
      <c r="E209" s="3" t="s">
        <v>8</v>
      </c>
      <c r="F209" s="6">
        <v>1</v>
      </c>
      <c r="G209" s="155" t="s">
        <v>31</v>
      </c>
      <c r="H209" s="233"/>
      <c r="I209" s="194" t="s">
        <v>32</v>
      </c>
      <c r="J209" s="157">
        <f t="shared" si="53"/>
        <v>0</v>
      </c>
    </row>
    <row r="210" spans="2:10" x14ac:dyDescent="0.25">
      <c r="B210" s="132">
        <f t="shared" si="54"/>
        <v>156</v>
      </c>
      <c r="C210" s="140" t="s">
        <v>161</v>
      </c>
      <c r="D210" s="3" t="s">
        <v>162</v>
      </c>
      <c r="E210" s="3" t="s">
        <v>8</v>
      </c>
      <c r="F210" s="6">
        <v>6</v>
      </c>
      <c r="G210" s="155" t="s">
        <v>31</v>
      </c>
      <c r="H210" s="233"/>
      <c r="I210" s="194" t="s">
        <v>32</v>
      </c>
      <c r="J210" s="157">
        <f t="shared" si="53"/>
        <v>0</v>
      </c>
    </row>
    <row r="211" spans="2:10" x14ac:dyDescent="0.25">
      <c r="B211" s="132">
        <f t="shared" si="54"/>
        <v>157</v>
      </c>
      <c r="C211" s="140" t="s">
        <v>163</v>
      </c>
      <c r="D211" s="3" t="s">
        <v>164</v>
      </c>
      <c r="E211" s="3" t="s">
        <v>8</v>
      </c>
      <c r="F211" s="6">
        <v>2</v>
      </c>
      <c r="G211" s="155" t="s">
        <v>31</v>
      </c>
      <c r="H211" s="233"/>
      <c r="I211" s="194" t="s">
        <v>32</v>
      </c>
      <c r="J211" s="157">
        <f t="shared" si="53"/>
        <v>0</v>
      </c>
    </row>
    <row r="212" spans="2:10" x14ac:dyDescent="0.25">
      <c r="B212" s="132">
        <f t="shared" si="54"/>
        <v>158</v>
      </c>
      <c r="C212" s="140" t="s">
        <v>165</v>
      </c>
      <c r="D212" s="3" t="s">
        <v>166</v>
      </c>
      <c r="E212" s="3" t="s">
        <v>8</v>
      </c>
      <c r="F212" s="6">
        <v>6</v>
      </c>
      <c r="G212" s="155" t="s">
        <v>31</v>
      </c>
      <c r="H212" s="233"/>
      <c r="I212" s="194" t="s">
        <v>32</v>
      </c>
      <c r="J212" s="157">
        <f t="shared" si="53"/>
        <v>0</v>
      </c>
    </row>
    <row r="213" spans="2:10" x14ac:dyDescent="0.25">
      <c r="B213" s="132">
        <f t="shared" si="54"/>
        <v>159</v>
      </c>
      <c r="C213" s="140" t="s">
        <v>167</v>
      </c>
      <c r="D213" s="3" t="s">
        <v>168</v>
      </c>
      <c r="E213" s="3" t="s">
        <v>8</v>
      </c>
      <c r="F213" s="6">
        <v>1</v>
      </c>
      <c r="G213" s="155" t="s">
        <v>31</v>
      </c>
      <c r="H213" s="233"/>
      <c r="I213" s="194" t="s">
        <v>32</v>
      </c>
      <c r="J213" s="157">
        <f t="shared" si="53"/>
        <v>0</v>
      </c>
    </row>
    <row r="214" spans="2:10" x14ac:dyDescent="0.25">
      <c r="B214" s="132">
        <f t="shared" si="54"/>
        <v>160</v>
      </c>
      <c r="C214" s="140" t="s">
        <v>169</v>
      </c>
      <c r="D214" s="3" t="s">
        <v>170</v>
      </c>
      <c r="E214" s="3" t="s">
        <v>8</v>
      </c>
      <c r="F214" s="6">
        <v>6</v>
      </c>
      <c r="G214" s="155" t="s">
        <v>31</v>
      </c>
      <c r="H214" s="233"/>
      <c r="I214" s="194" t="s">
        <v>32</v>
      </c>
      <c r="J214" s="157">
        <f t="shared" si="53"/>
        <v>0</v>
      </c>
    </row>
    <row r="215" spans="2:10" x14ac:dyDescent="0.25">
      <c r="B215" s="132">
        <f t="shared" si="54"/>
        <v>161</v>
      </c>
      <c r="C215" s="140" t="s">
        <v>171</v>
      </c>
      <c r="D215" s="3" t="s">
        <v>172</v>
      </c>
      <c r="E215" s="3" t="s">
        <v>8</v>
      </c>
      <c r="F215" s="6">
        <v>1</v>
      </c>
      <c r="G215" s="155" t="s">
        <v>31</v>
      </c>
      <c r="H215" s="233"/>
      <c r="I215" s="194" t="s">
        <v>32</v>
      </c>
      <c r="J215" s="157">
        <f t="shared" si="53"/>
        <v>0</v>
      </c>
    </row>
    <row r="216" spans="2:10" x14ac:dyDescent="0.25">
      <c r="B216" s="132">
        <f t="shared" si="54"/>
        <v>162</v>
      </c>
      <c r="C216" s="140" t="s">
        <v>173</v>
      </c>
      <c r="D216" s="3" t="s">
        <v>174</v>
      </c>
      <c r="E216" s="3" t="s">
        <v>6</v>
      </c>
      <c r="F216" s="6">
        <v>690</v>
      </c>
      <c r="G216" s="155" t="s">
        <v>31</v>
      </c>
      <c r="H216" s="233"/>
      <c r="I216" s="194" t="s">
        <v>32</v>
      </c>
      <c r="J216" s="157">
        <f t="shared" si="53"/>
        <v>0</v>
      </c>
    </row>
    <row r="217" spans="2:10" x14ac:dyDescent="0.25">
      <c r="B217" s="132">
        <f t="shared" si="54"/>
        <v>163</v>
      </c>
      <c r="C217" s="140" t="s">
        <v>175</v>
      </c>
      <c r="D217" s="3" t="s">
        <v>176</v>
      </c>
      <c r="E217" s="3" t="s">
        <v>8</v>
      </c>
      <c r="F217" s="6">
        <v>1</v>
      </c>
      <c r="G217" s="155" t="s">
        <v>31</v>
      </c>
      <c r="H217" s="233"/>
      <c r="I217" s="194" t="s">
        <v>32</v>
      </c>
      <c r="J217" s="157">
        <f t="shared" si="53"/>
        <v>0</v>
      </c>
    </row>
    <row r="218" spans="2:10" x14ac:dyDescent="0.25">
      <c r="B218" s="132">
        <f t="shared" si="54"/>
        <v>164</v>
      </c>
      <c r="C218" s="140" t="s">
        <v>177</v>
      </c>
      <c r="D218" s="3" t="s">
        <v>178</v>
      </c>
      <c r="E218" s="3" t="s">
        <v>8</v>
      </c>
      <c r="F218" s="6">
        <v>1</v>
      </c>
      <c r="G218" s="155" t="s">
        <v>31</v>
      </c>
      <c r="H218" s="233"/>
      <c r="I218" s="194" t="s">
        <v>32</v>
      </c>
      <c r="J218" s="157">
        <f t="shared" si="53"/>
        <v>0</v>
      </c>
    </row>
    <row r="219" spans="2:10" x14ac:dyDescent="0.25">
      <c r="B219" s="132">
        <f t="shared" si="54"/>
        <v>165</v>
      </c>
      <c r="C219" s="140" t="s">
        <v>179</v>
      </c>
      <c r="D219" s="3" t="s">
        <v>180</v>
      </c>
      <c r="E219" s="3" t="s">
        <v>8</v>
      </c>
      <c r="F219" s="6">
        <v>1</v>
      </c>
      <c r="G219" s="155" t="s">
        <v>31</v>
      </c>
      <c r="H219" s="233"/>
      <c r="I219" s="194" t="s">
        <v>32</v>
      </c>
      <c r="J219" s="157">
        <f t="shared" si="53"/>
        <v>0</v>
      </c>
    </row>
    <row r="220" spans="2:10" x14ac:dyDescent="0.25">
      <c r="B220" s="132">
        <f t="shared" si="54"/>
        <v>166</v>
      </c>
      <c r="C220" s="140" t="s">
        <v>181</v>
      </c>
      <c r="D220" s="3" t="s">
        <v>182</v>
      </c>
      <c r="E220" s="3" t="s">
        <v>8</v>
      </c>
      <c r="F220" s="6">
        <v>1</v>
      </c>
      <c r="G220" s="155" t="s">
        <v>31</v>
      </c>
      <c r="H220" s="233"/>
      <c r="I220" s="194" t="s">
        <v>32</v>
      </c>
      <c r="J220" s="157">
        <f t="shared" si="53"/>
        <v>0</v>
      </c>
    </row>
    <row r="221" spans="2:10" ht="15.75" thickBot="1" x14ac:dyDescent="0.3">
      <c r="B221" s="136"/>
      <c r="C221" s="91"/>
      <c r="D221" s="73"/>
      <c r="E221" s="73"/>
      <c r="F221" s="175"/>
      <c r="G221" s="46"/>
      <c r="H221" s="41" t="s">
        <v>183</v>
      </c>
      <c r="I221" s="68"/>
      <c r="J221" s="190">
        <f>SUM(J197:J220)</f>
        <v>0</v>
      </c>
    </row>
    <row r="222" spans="2:10" x14ac:dyDescent="0.25">
      <c r="B222" s="141" t="s">
        <v>184</v>
      </c>
      <c r="C222" s="139" t="s">
        <v>185</v>
      </c>
      <c r="D222" s="135"/>
      <c r="E222" s="135"/>
      <c r="F222" s="177"/>
      <c r="G222" s="183"/>
      <c r="H222" s="188"/>
      <c r="I222" s="183"/>
      <c r="J222" s="193"/>
    </row>
    <row r="223" spans="2:10" x14ac:dyDescent="0.25">
      <c r="B223" s="132">
        <f>B220+1</f>
        <v>167</v>
      </c>
      <c r="C223" s="147" t="s">
        <v>89</v>
      </c>
      <c r="D223" s="3">
        <v>561</v>
      </c>
      <c r="E223" s="3" t="s">
        <v>11</v>
      </c>
      <c r="F223" s="6">
        <v>1</v>
      </c>
      <c r="G223" s="155" t="s">
        <v>31</v>
      </c>
      <c r="H223" s="234"/>
      <c r="I223" s="194" t="s">
        <v>32</v>
      </c>
      <c r="J223" s="157">
        <f>H223*F223</f>
        <v>0</v>
      </c>
    </row>
    <row r="224" spans="2:10" x14ac:dyDescent="0.25">
      <c r="B224" s="132">
        <f t="shared" ref="B224:B225" si="55">B223+1</f>
        <v>168</v>
      </c>
      <c r="C224" s="135" t="s">
        <v>186</v>
      </c>
      <c r="D224" s="3">
        <v>672</v>
      </c>
      <c r="E224" s="3" t="s">
        <v>90</v>
      </c>
      <c r="F224" s="6">
        <v>16</v>
      </c>
      <c r="G224" s="155" t="s">
        <v>31</v>
      </c>
      <c r="H224" s="236"/>
      <c r="I224" s="194" t="s">
        <v>32</v>
      </c>
      <c r="J224" s="157">
        <f t="shared" ref="J224:J225" si="56">H224*F224</f>
        <v>0</v>
      </c>
    </row>
    <row r="225" spans="2:10" x14ac:dyDescent="0.25">
      <c r="B225" s="132">
        <f t="shared" si="55"/>
        <v>169</v>
      </c>
      <c r="C225" s="135" t="s">
        <v>187</v>
      </c>
      <c r="D225" s="3">
        <v>559</v>
      </c>
      <c r="E225" s="3" t="s">
        <v>6</v>
      </c>
      <c r="F225" s="6">
        <v>200</v>
      </c>
      <c r="G225" s="155" t="s">
        <v>31</v>
      </c>
      <c r="H225" s="236"/>
      <c r="I225" s="194" t="s">
        <v>32</v>
      </c>
      <c r="J225" s="157">
        <f t="shared" si="56"/>
        <v>0</v>
      </c>
    </row>
    <row r="226" spans="2:10" ht="15.75" thickBot="1" x14ac:dyDescent="0.3">
      <c r="B226" s="136"/>
      <c r="C226" s="91"/>
      <c r="D226" s="73"/>
      <c r="E226" s="73"/>
      <c r="F226" s="175"/>
      <c r="G226" s="46"/>
      <c r="H226" s="41" t="s">
        <v>188</v>
      </c>
      <c r="I226" s="68"/>
      <c r="J226" s="190">
        <f>SUM(J223:J225)</f>
        <v>0</v>
      </c>
    </row>
    <row r="227" spans="2:10" ht="15.75" thickBot="1" x14ac:dyDescent="0.3">
      <c r="B227" s="199"/>
      <c r="C227" s="200"/>
      <c r="D227" s="201"/>
      <c r="E227" s="202"/>
      <c r="F227" s="250" t="s">
        <v>204</v>
      </c>
      <c r="G227" s="251"/>
      <c r="H227" s="251"/>
      <c r="I227" s="60"/>
      <c r="J227" s="197">
        <f>J226+J221+J195+J176+J170+J164+J153+J145+J138</f>
        <v>0</v>
      </c>
    </row>
    <row r="228" spans="2:10" x14ac:dyDescent="0.25">
      <c r="C228" s="148" t="s">
        <v>189</v>
      </c>
      <c r="F228" s="247"/>
      <c r="G228" s="247"/>
      <c r="H228" s="247"/>
      <c r="I228" s="127"/>
      <c r="J228" s="198"/>
    </row>
    <row r="229" spans="2:10" x14ac:dyDescent="0.25">
      <c r="C229" s="245" t="s">
        <v>190</v>
      </c>
      <c r="D229" s="245"/>
      <c r="E229" s="245"/>
      <c r="F229" s="245"/>
      <c r="G229" s="245"/>
      <c r="H229" s="245"/>
      <c r="I229" s="149"/>
      <c r="J229" s="150"/>
    </row>
    <row r="230" spans="2:10" ht="15.75" thickBot="1" x14ac:dyDescent="0.3">
      <c r="C230" s="246" t="s">
        <v>191</v>
      </c>
      <c r="D230" s="246"/>
      <c r="E230" s="246"/>
      <c r="F230" s="246"/>
      <c r="G230" s="246"/>
      <c r="H230" s="246"/>
      <c r="I230" s="149"/>
      <c r="J230" s="150"/>
    </row>
    <row r="231" spans="2:10" ht="15.75" thickBot="1" x14ac:dyDescent="0.3">
      <c r="C231" s="212"/>
      <c r="D231" s="212"/>
      <c r="E231" s="212"/>
      <c r="F231" s="241" t="s">
        <v>201</v>
      </c>
      <c r="G231" s="242"/>
      <c r="H231" s="242"/>
      <c r="I231" s="242"/>
      <c r="J231" s="244"/>
    </row>
    <row r="232" spans="2:10" ht="15.75" customHeight="1" thickBot="1" x14ac:dyDescent="0.3">
      <c r="C232" s="212"/>
      <c r="D232" s="212"/>
      <c r="E232" s="212"/>
      <c r="F232" s="241" t="s">
        <v>200</v>
      </c>
      <c r="G232" s="242"/>
      <c r="H232" s="243"/>
      <c r="I232" s="60" t="s">
        <v>32</v>
      </c>
      <c r="J232" s="216">
        <f>$J$12+$J$77+$J$138+$J$145</f>
        <v>0</v>
      </c>
    </row>
    <row r="233" spans="2:10" ht="15.75" customHeight="1" thickBot="1" x14ac:dyDescent="0.3">
      <c r="C233" s="212"/>
      <c r="D233" s="212"/>
      <c r="E233" s="212"/>
      <c r="F233" s="241" t="s">
        <v>196</v>
      </c>
      <c r="G233" s="242"/>
      <c r="H233" s="244"/>
      <c r="I233" s="214" t="s">
        <v>32</v>
      </c>
      <c r="J233" s="216">
        <f>J24+J89+J153</f>
        <v>0</v>
      </c>
    </row>
    <row r="234" spans="2:10" ht="15.75" thickBot="1" x14ac:dyDescent="0.3">
      <c r="C234" s="212"/>
      <c r="D234" s="212"/>
      <c r="E234" s="212"/>
      <c r="F234" s="241" t="s">
        <v>38</v>
      </c>
      <c r="G234" s="242"/>
      <c r="H234" s="244"/>
      <c r="I234" s="213" t="s">
        <v>32</v>
      </c>
      <c r="J234" s="216">
        <f>J176+J107+J42</f>
        <v>0</v>
      </c>
    </row>
    <row r="235" spans="2:10" ht="31.5" customHeight="1" thickBot="1" x14ac:dyDescent="0.3">
      <c r="C235" s="212"/>
      <c r="D235" s="212"/>
      <c r="E235" s="212"/>
      <c r="F235" s="241" t="s">
        <v>199</v>
      </c>
      <c r="G235" s="242"/>
      <c r="H235" s="244"/>
      <c r="I235" s="213" t="s">
        <v>32</v>
      </c>
      <c r="J235" s="217">
        <f>J170+J44+J109</f>
        <v>0</v>
      </c>
    </row>
    <row r="236" spans="2:10" ht="15.75" customHeight="1" thickBot="1" x14ac:dyDescent="0.3">
      <c r="C236" s="212"/>
      <c r="D236" s="212"/>
      <c r="E236" s="212"/>
      <c r="F236" s="241" t="s">
        <v>197</v>
      </c>
      <c r="G236" s="242"/>
      <c r="H236" s="244"/>
      <c r="I236" s="213" t="s">
        <v>32</v>
      </c>
      <c r="J236" s="216">
        <f>J195+J122+J57</f>
        <v>0</v>
      </c>
    </row>
    <row r="237" spans="2:10" ht="15.75" customHeight="1" thickBot="1" x14ac:dyDescent="0.3">
      <c r="C237" s="212"/>
      <c r="D237" s="212"/>
      <c r="E237" s="212"/>
      <c r="F237" s="241" t="s">
        <v>198</v>
      </c>
      <c r="G237" s="242"/>
      <c r="H237" s="244"/>
      <c r="I237" s="213" t="s">
        <v>32</v>
      </c>
      <c r="J237" s="216">
        <f>J221</f>
        <v>0</v>
      </c>
    </row>
    <row r="238" spans="2:10" ht="15.75" thickBot="1" x14ac:dyDescent="0.3">
      <c r="C238" s="212"/>
      <c r="D238" s="212"/>
      <c r="E238" s="212"/>
      <c r="F238" s="241" t="s">
        <v>106</v>
      </c>
      <c r="G238" s="242"/>
      <c r="H238" s="244"/>
      <c r="I238" s="213" t="s">
        <v>32</v>
      </c>
      <c r="J238" s="216">
        <f>J164+J127+J62</f>
        <v>0</v>
      </c>
    </row>
    <row r="239" spans="2:10" ht="15.75" customHeight="1" thickBot="1" x14ac:dyDescent="0.3">
      <c r="F239" s="241" t="s">
        <v>87</v>
      </c>
      <c r="G239" s="242"/>
      <c r="H239" s="244"/>
      <c r="I239" s="213" t="s">
        <v>32</v>
      </c>
      <c r="J239" s="216">
        <f>J226+J131+J66</f>
        <v>0</v>
      </c>
    </row>
    <row r="240" spans="2:10" ht="15.75" thickBot="1" x14ac:dyDescent="0.3">
      <c r="C240" s="210"/>
      <c r="D240" s="203"/>
      <c r="F240" s="238" t="s">
        <v>195</v>
      </c>
      <c r="G240" s="239"/>
      <c r="H240" s="240"/>
      <c r="I240" s="213"/>
      <c r="J240" s="215">
        <f>IF(SUM(J232:J239)=J227+J132+J67,J227+J132+J67,"ERROR")</f>
        <v>0</v>
      </c>
    </row>
    <row r="241" spans="3:3" x14ac:dyDescent="0.25">
      <c r="C241" s="150"/>
    </row>
  </sheetData>
  <sheetProtection algorithmName="SHA-512" hashValue="40+evPwSAzyU2myDSbOAFz+4bXQcvym0URjPKchDoKOEuJhUVxfo5R2ewTTTayyOxu6yKfyNto1cUIvTwkK4RA==" saltValue="7awnMycIUQvHMiHihMnlwQ==" spinCount="100000" sheet="1" objects="1" scenarios="1"/>
  <mergeCells count="23">
    <mergeCell ref="F228:H228"/>
    <mergeCell ref="N2:O2"/>
    <mergeCell ref="P2:Q2"/>
    <mergeCell ref="R2:S2"/>
    <mergeCell ref="F67:H67"/>
    <mergeCell ref="L2:M2"/>
    <mergeCell ref="F132:H132"/>
    <mergeCell ref="B68:J68"/>
    <mergeCell ref="B2:J2"/>
    <mergeCell ref="B133:J133"/>
    <mergeCell ref="F227:H227"/>
    <mergeCell ref="F231:J231"/>
    <mergeCell ref="F237:H237"/>
    <mergeCell ref="F238:H238"/>
    <mergeCell ref="C229:H229"/>
    <mergeCell ref="C230:H230"/>
    <mergeCell ref="F240:H240"/>
    <mergeCell ref="F232:H232"/>
    <mergeCell ref="F233:H233"/>
    <mergeCell ref="F234:H234"/>
    <mergeCell ref="F235:H235"/>
    <mergeCell ref="F236:H236"/>
    <mergeCell ref="F239:H239"/>
  </mergeCells>
  <printOptions horizontalCentered="1" verticalCentered="1"/>
  <pageMargins left="0.7" right="0.7" top="0.75" bottom="0.75" header="0.3" footer="0.3"/>
  <pageSetup scale="71" fitToHeight="0" pageOrder="overThenDown" orientation="landscape" r:id="rId1"/>
  <headerFooter>
    <oddHeader>&amp;C&amp;"-,Bold"&amp;16Madden Road/Old Richmond @ Pheasant Creek Bid Forms</oddHeader>
  </headerFooter>
  <rowBreaks count="7" manualBreakCount="7">
    <brk id="45" min="1" max="9" man="1"/>
    <brk id="67" min="1" max="9" man="1"/>
    <brk id="107" min="1" max="9" man="1"/>
    <brk id="132" min="1" max="9" man="1"/>
    <brk id="170" min="1" max="9" man="1"/>
    <brk id="195" min="1" max="9" man="1"/>
    <brk id="221" min="1" max="9" man="1"/>
  </rowBreaks>
  <colBreaks count="1" manualBreakCount="1">
    <brk id="2" min="1" max="2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Form</vt:lpstr>
      <vt:lpstr>'Bid Form'!Print_Area</vt:lpstr>
      <vt:lpstr>'Bid Form'!Print_Titles</vt:lpstr>
    </vt:vector>
  </TitlesOfParts>
  <Company>Doucet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Meranda Perkins</dc:creator>
  <cp:lastModifiedBy>Randy Robles</cp:lastModifiedBy>
  <cp:lastPrinted>2022-01-28T16:33:37Z</cp:lastPrinted>
  <dcterms:created xsi:type="dcterms:W3CDTF">2015-10-12T19:54:43Z</dcterms:created>
  <dcterms:modified xsi:type="dcterms:W3CDTF">2022-01-28T16:33:51Z</dcterms:modified>
</cp:coreProperties>
</file>