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Purchasing\BID\2023\23-014 Sidewalk Improvements Pct 1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1" i="1" l="1"/>
  <c r="A62" i="1" s="1"/>
  <c r="A63" i="1" s="1"/>
  <c r="A64" i="1" s="1"/>
  <c r="A60" i="1"/>
  <c r="G71" i="1"/>
  <c r="G64" i="1"/>
  <c r="G61" i="1"/>
  <c r="G63" i="1"/>
  <c r="G60" i="1"/>
  <c r="G39" i="1"/>
  <c r="G40" i="1"/>
  <c r="G42" i="1"/>
  <c r="G43" i="1"/>
  <c r="G45" i="1"/>
  <c r="G30" i="1"/>
  <c r="G31" i="1"/>
  <c r="G29" i="1"/>
  <c r="G17" i="1"/>
  <c r="G18" i="1"/>
  <c r="G20" i="1"/>
  <c r="G22" i="1"/>
  <c r="G16" i="1"/>
  <c r="G9" i="1"/>
  <c r="E6" i="1"/>
  <c r="G6" i="1" s="1"/>
  <c r="A6" i="1"/>
  <c r="A7" i="1" s="1"/>
  <c r="A8" i="1" s="1"/>
  <c r="A9" i="1" s="1"/>
  <c r="A16" i="1" s="1"/>
  <c r="A17" i="1" s="1"/>
  <c r="A18" i="1" s="1"/>
  <c r="A19" i="1" s="1"/>
  <c r="A20" i="1" s="1"/>
  <c r="A21" i="1" s="1"/>
  <c r="A22" i="1" s="1"/>
  <c r="E5" i="1"/>
  <c r="G5" i="1" s="1"/>
  <c r="G72" i="1"/>
  <c r="E41" i="1"/>
  <c r="G41" i="1" s="1"/>
  <c r="E44" i="1"/>
  <c r="G44" i="1" s="1"/>
  <c r="E21" i="1"/>
  <c r="G21" i="1" s="1"/>
  <c r="E62" i="1"/>
  <c r="G62" i="1" s="1"/>
  <c r="E59" i="1"/>
  <c r="G59" i="1" s="1"/>
  <c r="E52" i="1"/>
  <c r="E38" i="1"/>
  <c r="G38" i="1" s="1"/>
  <c r="E19" i="1"/>
  <c r="G19" i="1" s="1"/>
  <c r="E7" i="1"/>
  <c r="G7" i="1" s="1"/>
  <c r="E8" i="1"/>
  <c r="G8" i="1" s="1"/>
  <c r="G32" i="1" l="1"/>
  <c r="G23" i="1"/>
  <c r="G52" i="1"/>
  <c r="G53" i="1" s="1"/>
  <c r="G65" i="1"/>
  <c r="G10" i="1"/>
  <c r="G46" i="1"/>
  <c r="G73" i="1"/>
  <c r="A29" i="1"/>
  <c r="A30" i="1" s="1"/>
  <c r="A31" i="1" s="1"/>
  <c r="A38" i="1" l="1"/>
  <c r="A39" i="1" s="1"/>
  <c r="A40" i="1" s="1"/>
  <c r="A41" i="1" s="1"/>
  <c r="A42" i="1" s="1"/>
  <c r="A43" i="1" s="1"/>
  <c r="A44" i="1" s="1"/>
  <c r="A45" i="1" s="1"/>
  <c r="A52" i="1" s="1"/>
  <c r="A59" i="1" s="1"/>
  <c r="A71" i="1" s="1"/>
  <c r="A72" i="1" s="1"/>
  <c r="G75" i="1"/>
</calcChain>
</file>

<file path=xl/sharedStrings.xml><?xml version="1.0" encoding="utf-8"?>
<sst xmlns="http://schemas.openxmlformats.org/spreadsheetml/2006/main" count="130" uniqueCount="63">
  <si>
    <t>EA</t>
  </si>
  <si>
    <t>LS</t>
  </si>
  <si>
    <t>SY</t>
  </si>
  <si>
    <t>Excavation</t>
  </si>
  <si>
    <t>CY</t>
  </si>
  <si>
    <t>LF</t>
  </si>
  <si>
    <t xml:space="preserve">Borrow </t>
  </si>
  <si>
    <t>A. SITE PREPARATION AND EXCAVATION ITEMS</t>
  </si>
  <si>
    <t xml:space="preserve">Item
No. </t>
  </si>
  <si>
    <t xml:space="preserve">Spec.
No. </t>
  </si>
  <si>
    <t>Item
Description</t>
  </si>
  <si>
    <t>Unit
Measure</t>
  </si>
  <si>
    <t xml:space="preserve">Unit
Quantity </t>
  </si>
  <si>
    <t>Unit
Price</t>
  </si>
  <si>
    <t>Total in Figures</t>
  </si>
  <si>
    <t>Tree and Plant Protection</t>
  </si>
  <si>
    <t>Remove and Relocation of Signs</t>
  </si>
  <si>
    <t>COH 01562</t>
  </si>
  <si>
    <t>SUBTOTAL SITE PREPARATION AND EXCAVATION ITEMS</t>
  </si>
  <si>
    <t>B. PAVEMENT ITEMS</t>
  </si>
  <si>
    <t>Reinforced Concrete Sidewalks (4-1/2")</t>
  </si>
  <si>
    <t>ADA Ramp - Type 7</t>
  </si>
  <si>
    <t>Cement Stabilized Sand Subgrade (8" Depth)</t>
  </si>
  <si>
    <t>Concrete Pavement (8")</t>
  </si>
  <si>
    <t>Reinforced Concrete Curb ( 6")</t>
  </si>
  <si>
    <t>ADA Ramp - Type 21</t>
  </si>
  <si>
    <t>ADA Ramp - Type 2</t>
  </si>
  <si>
    <t>SUBTOTAL PAVEMENT ITEMS</t>
  </si>
  <si>
    <t>C. STORM SEWER ITEMS</t>
  </si>
  <si>
    <t>Reinforced Concrete Pipe, C76, Class III, Rubber Gasket (24")</t>
  </si>
  <si>
    <t>SET (Type II) (24") (RCP) (6:1) (P)</t>
  </si>
  <si>
    <t>Adjusting Manhole</t>
  </si>
  <si>
    <t>SUBTOTAL STORM SEWER ITEMS</t>
  </si>
  <si>
    <t>D. SIGNING AND STRIPING ITEMS</t>
  </si>
  <si>
    <t xml:space="preserve">Aluminum Signs (Ground Mounted)- Furnish &amp; Install </t>
  </si>
  <si>
    <t xml:space="preserve">Reflectorized Pavement Markings Type I (Thermoplastic) 24" White/Solid - Furnish &amp; Applied </t>
  </si>
  <si>
    <t xml:space="preserve">Reflectorized Pavement Markings Type I (Thermoplastic) 8" White/Solid - Furnish &amp; Applied </t>
  </si>
  <si>
    <t xml:space="preserve">Reflectorized Pavement Markings Type I (Thermoplastic) 12" White/Solid - Furnish &amp; Applied </t>
  </si>
  <si>
    <t xml:space="preserve">Reflectorized Pavement Markings Type I (Thermoplastic) Word "ONLY" - Furnish &amp; Applied </t>
  </si>
  <si>
    <t xml:space="preserve">Reflectorized Pavement Markings Type I (Thermoplastic) Single Arrow-RIGHT - Furnish &amp; Applied </t>
  </si>
  <si>
    <t xml:space="preserve">Reflectorized Pavement Markings Type I (Thermoplastic) Single Arrow-YIELD TRIANGLE - Furnish &amp; Applied </t>
  </si>
  <si>
    <t xml:space="preserve">4" Square 2-Way Reflectorized Raised Pavement Markers (Type II C-R) - Furnish and Install </t>
  </si>
  <si>
    <t>SUBTOTAL SIGNING AND STRIPING ITEMS</t>
  </si>
  <si>
    <t>E. TRAFFIC CONTROL ITEMS</t>
  </si>
  <si>
    <t>Traffic Control - Barricades, Barriers, Barrels, Cones, and Signing</t>
  </si>
  <si>
    <t>SUBTOTAL TRAFFIC CONTROL ITEMS</t>
  </si>
  <si>
    <t>F. STORM WATER POLLUTION PREVENTION ITEMS</t>
  </si>
  <si>
    <t>Sodding for Erosion Control (Various Widths)</t>
  </si>
  <si>
    <t>Reinforced Filter Fabric Barrier ( 60% of unit cost for furnish and installation and 40% of unit cost for removal)</t>
  </si>
  <si>
    <t>Inlet Protection Barrier (For Stage II Inlets, Gravel Bags; 60% of unit cost for furnish and installation, and 40% of unit cost removal)</t>
  </si>
  <si>
    <t>Filter Fabric Fence (Ty I)</t>
  </si>
  <si>
    <t>SWPPP Inspection and Maintenance (Min. Bid $6,000/Mo.)</t>
  </si>
  <si>
    <t>TPDES General Permit No. TXR 150000, Notice of Intent (NOI) Application Fee (Contractor's NOI FEE &amp; Fort Bend County's NOI Fee, Each Fee shall be set price of $325.00)</t>
  </si>
  <si>
    <t>MO</t>
  </si>
  <si>
    <t>G. EXTRA WORK ITEMS</t>
  </si>
  <si>
    <t>SUBTOTAL STORM WATER POLLUTION PREVENTION ITEMS</t>
  </si>
  <si>
    <t>HR</t>
  </si>
  <si>
    <t>SUBTOTAL EXTRA WORK ITEMS</t>
  </si>
  <si>
    <t>TOTAL BID PRICE (ITEM A THROUGH ITEM G)</t>
  </si>
  <si>
    <t>COH 01570</t>
  </si>
  <si>
    <t>Off-Duty Uniformed Peace Officer - As Directed by Engineer (Min. Bid $25/HR)</t>
  </si>
  <si>
    <t>Remove Pavers (Driveways, Roadway Paving, Sidewalks, Curbs, Median Nosing, and Ramps, All Thickness)</t>
  </si>
  <si>
    <t>Remove Old Concrete Pavement (Driveways, Roadway Paving, Sidewalks, Curbs, Median Nosing, and Ramps, All Thickness)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</si>
</sst>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3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1" fillId="0" borderId="0"/>
    <xf numFmtId="0" fontId="9" fillId="0" borderId="0"/>
  </cellStyleXfs>
  <cellXfs count="51">
    <xf numFmtId="0" fontId="0" fillId="0" borderId="0" xfId="0"/>
    <xf numFmtId="0" fontId="12" fillId="0" borderId="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horizontal="center" vertical="center"/>
    </xf>
    <xf numFmtId="0" fontId="12" fillId="0" borderId="1" xfId="74" quotePrefix="1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74" applyFont="1" applyBorder="1" applyAlignment="1" applyProtection="1">
      <alignment vertical="center" wrapText="1"/>
    </xf>
    <xf numFmtId="0" fontId="12" fillId="0" borderId="1" xfId="74" applyFont="1" applyFill="1" applyBorder="1" applyAlignment="1" applyProtection="1">
      <alignment horizontal="center" vertical="center"/>
    </xf>
    <xf numFmtId="164" fontId="12" fillId="0" borderId="1" xfId="74" applyNumberFormat="1" applyFont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Alignment="1" applyProtection="1">
      <alignment vertical="center"/>
      <protection locked="0"/>
    </xf>
    <xf numFmtId="164" fontId="12" fillId="0" borderId="1" xfId="1" applyNumberFormat="1" applyFont="1" applyBorder="1" applyAlignment="1" applyProtection="1">
      <alignment horizontal="center" vertical="center"/>
      <protection locked="0"/>
    </xf>
    <xf numFmtId="164" fontId="12" fillId="0" borderId="1" xfId="74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0" borderId="1" xfId="74" applyFont="1" applyBorder="1" applyAlignment="1" applyProtection="1">
      <alignment horizontal="center" vertical="center" wrapText="1"/>
    </xf>
    <xf numFmtId="0" fontId="12" fillId="0" borderId="1" xfId="74" quotePrefix="1" applyFont="1" applyBorder="1" applyAlignment="1" applyProtection="1">
      <alignment horizontal="left" vertical="center" wrapText="1"/>
    </xf>
    <xf numFmtId="3" fontId="12" fillId="2" borderId="1" xfId="74" applyNumberFormat="1" applyFont="1" applyFill="1" applyBorder="1" applyAlignment="1" applyProtection="1">
      <alignment horizontal="center" vertical="center"/>
    </xf>
    <xf numFmtId="3" fontId="12" fillId="2" borderId="1" xfId="1" applyNumberFormat="1" applyFont="1" applyFill="1" applyBorder="1" applyAlignment="1" applyProtection="1">
      <alignment horizontal="center" vertical="center"/>
    </xf>
    <xf numFmtId="3" fontId="12" fillId="0" borderId="1" xfId="74" applyNumberFormat="1" applyFont="1" applyFill="1" applyBorder="1" applyAlignment="1" applyProtection="1">
      <alignment horizontal="center" vertical="center"/>
    </xf>
    <xf numFmtId="0" fontId="12" fillId="0" borderId="1" xfId="74" quotePrefix="1" applyFont="1" applyFill="1" applyBorder="1" applyAlignment="1" applyProtection="1">
      <alignment horizontal="center" vertical="center" wrapText="1"/>
    </xf>
    <xf numFmtId="0" fontId="12" fillId="0" borderId="1" xfId="74" quotePrefix="1" applyFont="1" applyFill="1" applyBorder="1" applyAlignment="1" applyProtection="1">
      <alignment horizontal="left" vertical="center" wrapText="1"/>
    </xf>
    <xf numFmtId="1" fontId="12" fillId="2" borderId="1" xfId="74" applyNumberFormat="1" applyFont="1" applyFill="1" applyBorder="1" applyAlignment="1" applyProtection="1">
      <alignment horizontal="center" vertical="center"/>
    </xf>
    <xf numFmtId="0" fontId="12" fillId="0" borderId="1" xfId="74" applyFont="1" applyFill="1" applyBorder="1" applyAlignment="1" applyProtection="1">
      <alignment horizontal="center" vertical="center" wrapText="1"/>
    </xf>
    <xf numFmtId="1" fontId="12" fillId="0" borderId="1" xfId="74" applyNumberFormat="1" applyFont="1" applyFill="1" applyBorder="1" applyAlignment="1" applyProtection="1">
      <alignment horizontal="center" vertical="center"/>
    </xf>
    <xf numFmtId="0" fontId="12" fillId="0" borderId="1" xfId="74" applyFont="1" applyBorder="1" applyAlignment="1" applyProtection="1">
      <alignment horizontal="left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0" fontId="12" fillId="0" borderId="1" xfId="74" applyFont="1" applyBorder="1" applyAlignment="1" applyProtection="1">
      <alignment horizontal="left" vertical="center"/>
    </xf>
    <xf numFmtId="0" fontId="12" fillId="0" borderId="1" xfId="74" applyFont="1" applyFill="1" applyBorder="1" applyAlignment="1" applyProtection="1">
      <alignment horizontal="left" vertical="center" wrapText="1"/>
    </xf>
    <xf numFmtId="0" fontId="12" fillId="0" borderId="1" xfId="85" applyFont="1" applyFill="1" applyBorder="1" applyAlignment="1" applyProtection="1">
      <alignment horizontal="left" vertical="center" wrapText="1"/>
    </xf>
    <xf numFmtId="164" fontId="11" fillId="0" borderId="1" xfId="0" applyNumberFormat="1" applyFont="1" applyBorder="1" applyAlignment="1" applyProtection="1">
      <alignment horizontal="center" vertical="center"/>
    </xf>
    <xf numFmtId="164" fontId="10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64" fontId="11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vertical="center"/>
    </xf>
    <xf numFmtId="164" fontId="11" fillId="0" borderId="0" xfId="0" applyNumberFormat="1" applyFont="1" applyFill="1" applyAlignment="1" applyProtection="1">
      <alignment vertical="center"/>
    </xf>
    <xf numFmtId="1" fontId="12" fillId="0" borderId="1" xfId="74" applyNumberFormat="1" applyFont="1" applyBorder="1" applyAlignment="1" applyProtection="1">
      <alignment horizontal="center" vertical="center" wrapText="1"/>
    </xf>
    <xf numFmtId="0" fontId="12" fillId="0" borderId="1" xfId="74" applyNumberFormat="1" applyFont="1" applyBorder="1" applyAlignment="1" applyProtection="1">
      <alignment horizontal="center" vertical="center" wrapText="1"/>
    </xf>
    <xf numFmtId="0" fontId="12" fillId="0" borderId="1" xfId="74" quotePrefix="1" applyNumberFormat="1" applyFont="1" applyFill="1" applyBorder="1" applyAlignment="1" applyProtection="1">
      <alignment horizontal="center" vertical="center" wrapText="1"/>
    </xf>
    <xf numFmtId="0" fontId="12" fillId="0" borderId="1" xfId="74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</xf>
  </cellXfs>
  <cellStyles count="183">
    <cellStyle name="Comma 2" xfId="2"/>
    <cellStyle name="Currency 2" xfId="4"/>
    <cellStyle name="Currency 2 2" xfId="5"/>
    <cellStyle name="Currency 2 2 10" xfId="6"/>
    <cellStyle name="Currency 2 2 11" xfId="7"/>
    <cellStyle name="Currency 2 2 12" xfId="8"/>
    <cellStyle name="Currency 2 2 13" xfId="9"/>
    <cellStyle name="Currency 2 2 14" xfId="10"/>
    <cellStyle name="Currency 2 2 15" xfId="11"/>
    <cellStyle name="Currency 2 2 16" xfId="12"/>
    <cellStyle name="Currency 2 2 17" xfId="13"/>
    <cellStyle name="Currency 2 2 18" xfId="14"/>
    <cellStyle name="Currency 2 2 19" xfId="15"/>
    <cellStyle name="Currency 2 2 2" xfId="16"/>
    <cellStyle name="Currency 2 2 20" xfId="17"/>
    <cellStyle name="Currency 2 2 21" xfId="18"/>
    <cellStyle name="Currency 2 2 22" xfId="19"/>
    <cellStyle name="Currency 2 2 23" xfId="20"/>
    <cellStyle name="Currency 2 2 24" xfId="21"/>
    <cellStyle name="Currency 2 2 25" xfId="22"/>
    <cellStyle name="Currency 2 2 26" xfId="23"/>
    <cellStyle name="Currency 2 2 27" xfId="24"/>
    <cellStyle name="Currency 2 2 3" xfId="25"/>
    <cellStyle name="Currency 2 2 4" xfId="26"/>
    <cellStyle name="Currency 2 2 5" xfId="27"/>
    <cellStyle name="Currency 2 2 6" xfId="28"/>
    <cellStyle name="Currency 2 2 7" xfId="29"/>
    <cellStyle name="Currency 2 2 8" xfId="30"/>
    <cellStyle name="Currency 2 2 9" xfId="31"/>
    <cellStyle name="Currency 3" xfId="32"/>
    <cellStyle name="Currency 4" xfId="3"/>
    <cellStyle name="Hyperlink 2" xfId="33"/>
    <cellStyle name="Normal" xfId="0" builtinId="0"/>
    <cellStyle name="Normal 10" xfId="1"/>
    <cellStyle name="Normal 17 10" xfId="34"/>
    <cellStyle name="Normal 17 11" xfId="35"/>
    <cellStyle name="Normal 17 12" xfId="36"/>
    <cellStyle name="Normal 17 13" xfId="37"/>
    <cellStyle name="Normal 17 14" xfId="38"/>
    <cellStyle name="Normal 17 15" xfId="39"/>
    <cellStyle name="Normal 17 16" xfId="40"/>
    <cellStyle name="Normal 17 17" xfId="41"/>
    <cellStyle name="Normal 17 18" xfId="42"/>
    <cellStyle name="Normal 17 19" xfId="43"/>
    <cellStyle name="Normal 17 2" xfId="44"/>
    <cellStyle name="Normal 17 20" xfId="45"/>
    <cellStyle name="Normal 17 21" xfId="46"/>
    <cellStyle name="Normal 17 3" xfId="47"/>
    <cellStyle name="Normal 17 4" xfId="48"/>
    <cellStyle name="Normal 17 5" xfId="49"/>
    <cellStyle name="Normal 17 6" xfId="50"/>
    <cellStyle name="Normal 17 7" xfId="51"/>
    <cellStyle name="Normal 17 8" xfId="52"/>
    <cellStyle name="Normal 17 9" xfId="53"/>
    <cellStyle name="Normal 18 10" xfId="54"/>
    <cellStyle name="Normal 18 11" xfId="55"/>
    <cellStyle name="Normal 18 12" xfId="56"/>
    <cellStyle name="Normal 18 13" xfId="57"/>
    <cellStyle name="Normal 18 14" xfId="58"/>
    <cellStyle name="Normal 18 15" xfId="59"/>
    <cellStyle name="Normal 18 16" xfId="60"/>
    <cellStyle name="Normal 18 17" xfId="61"/>
    <cellStyle name="Normal 18 18" xfId="62"/>
    <cellStyle name="Normal 18 19" xfId="63"/>
    <cellStyle name="Normal 18 2" xfId="64"/>
    <cellStyle name="Normal 18 20" xfId="65"/>
    <cellStyle name="Normal 18 21" xfId="66"/>
    <cellStyle name="Normal 18 3" xfId="67"/>
    <cellStyle name="Normal 18 4" xfId="68"/>
    <cellStyle name="Normal 18 5" xfId="69"/>
    <cellStyle name="Normal 18 6" xfId="70"/>
    <cellStyle name="Normal 18 7" xfId="71"/>
    <cellStyle name="Normal 18 8" xfId="72"/>
    <cellStyle name="Normal 18 9" xfId="73"/>
    <cellStyle name="Normal 2" xfId="74"/>
    <cellStyle name="Normal 2 10" xfId="75"/>
    <cellStyle name="Normal 2 11" xfId="76"/>
    <cellStyle name="Normal 2 12" xfId="77"/>
    <cellStyle name="Normal 2 13" xfId="78"/>
    <cellStyle name="Normal 2 14" xfId="79"/>
    <cellStyle name="Normal 2 15" xfId="80"/>
    <cellStyle name="Normal 2 16" xfId="81"/>
    <cellStyle name="Normal 2 17" xfId="82"/>
    <cellStyle name="Normal 2 18" xfId="83"/>
    <cellStyle name="Normal 2 19" xfId="84"/>
    <cellStyle name="Normal 2 2" xfId="85"/>
    <cellStyle name="Normal 2 2 2" xfId="86"/>
    <cellStyle name="Normal 2 20" xfId="87"/>
    <cellStyle name="Normal 2 21" xfId="88"/>
    <cellStyle name="Normal 2 22" xfId="89"/>
    <cellStyle name="Normal 2 23" xfId="90"/>
    <cellStyle name="Normal 2 24" xfId="91"/>
    <cellStyle name="Normal 2 25" xfId="92"/>
    <cellStyle name="Normal 2 26" xfId="93"/>
    <cellStyle name="Normal 2 27" xfId="94"/>
    <cellStyle name="Normal 2 28" xfId="95"/>
    <cellStyle name="Normal 2 29" xfId="96"/>
    <cellStyle name="Normal 2 3" xfId="97"/>
    <cellStyle name="Normal 2 30" xfId="98"/>
    <cellStyle name="Normal 2 31" xfId="99"/>
    <cellStyle name="Normal 2 32" xfId="100"/>
    <cellStyle name="Normal 2 33" xfId="101"/>
    <cellStyle name="Normal 2 34" xfId="102"/>
    <cellStyle name="Normal 2 35" xfId="103"/>
    <cellStyle name="Normal 2 36" xfId="104"/>
    <cellStyle name="Normal 2 37" xfId="105"/>
    <cellStyle name="Normal 2 38" xfId="106"/>
    <cellStyle name="Normal 2 39" xfId="107"/>
    <cellStyle name="Normal 2 4" xfId="108"/>
    <cellStyle name="Normal 2 40" xfId="109"/>
    <cellStyle name="Normal 2 41" xfId="110"/>
    <cellStyle name="Normal 2 42" xfId="111"/>
    <cellStyle name="Normal 2 43" xfId="112"/>
    <cellStyle name="Normal 2 44" xfId="113"/>
    <cellStyle name="Normal 2 45" xfId="114"/>
    <cellStyle name="Normal 2 46" xfId="115"/>
    <cellStyle name="Normal 2 47" xfId="116"/>
    <cellStyle name="Normal 2 48" xfId="117"/>
    <cellStyle name="Normal 2 49" xfId="118"/>
    <cellStyle name="Normal 2 5" xfId="119"/>
    <cellStyle name="Normal 2 6" xfId="120"/>
    <cellStyle name="Normal 2 7" xfId="121"/>
    <cellStyle name="Normal 2 8" xfId="122"/>
    <cellStyle name="Normal 2 9" xfId="123"/>
    <cellStyle name="Normal 3" xfId="124"/>
    <cellStyle name="Normal 3 2" xfId="125"/>
    <cellStyle name="Normal 3 2 10" xfId="126"/>
    <cellStyle name="Normal 3 2 11" xfId="127"/>
    <cellStyle name="Normal 3 2 12" xfId="128"/>
    <cellStyle name="Normal 3 2 13" xfId="129"/>
    <cellStyle name="Normal 3 2 14" xfId="130"/>
    <cellStyle name="Normal 3 2 15" xfId="131"/>
    <cellStyle name="Normal 3 2 16" xfId="132"/>
    <cellStyle name="Normal 3 2 17" xfId="133"/>
    <cellStyle name="Normal 3 2 18" xfId="134"/>
    <cellStyle name="Normal 3 2 19" xfId="135"/>
    <cellStyle name="Normal 3 2 2" xfId="136"/>
    <cellStyle name="Normal 3 2 20" xfId="137"/>
    <cellStyle name="Normal 3 2 21" xfId="138"/>
    <cellStyle name="Normal 3 2 22" xfId="139"/>
    <cellStyle name="Normal 3 2 23" xfId="140"/>
    <cellStyle name="Normal 3 2 24" xfId="141"/>
    <cellStyle name="Normal 3 2 25" xfId="142"/>
    <cellStyle name="Normal 3 2 26" xfId="143"/>
    <cellStyle name="Normal 3 2 3" xfId="144"/>
    <cellStyle name="Normal 3 2 4" xfId="145"/>
    <cellStyle name="Normal 3 2 5" xfId="146"/>
    <cellStyle name="Normal 3 2 6" xfId="147"/>
    <cellStyle name="Normal 3 2 7" xfId="148"/>
    <cellStyle name="Normal 3 2 8" xfId="149"/>
    <cellStyle name="Normal 3 2 9" xfId="150"/>
    <cellStyle name="Normal 4" xfId="151"/>
    <cellStyle name="Normal 4 10" xfId="152"/>
    <cellStyle name="Normal 4 11" xfId="153"/>
    <cellStyle name="Normal 4 12" xfId="154"/>
    <cellStyle name="Normal 4 13" xfId="155"/>
    <cellStyle name="Normal 4 14" xfId="156"/>
    <cellStyle name="Normal 4 15" xfId="157"/>
    <cellStyle name="Normal 4 16" xfId="158"/>
    <cellStyle name="Normal 4 17" xfId="159"/>
    <cellStyle name="Normal 4 18" xfId="160"/>
    <cellStyle name="Normal 4 19" xfId="161"/>
    <cellStyle name="Normal 4 2" xfId="162"/>
    <cellStyle name="Normal 4 20" xfId="163"/>
    <cellStyle name="Normal 4 21" xfId="164"/>
    <cellStyle name="Normal 4 22" xfId="165"/>
    <cellStyle name="Normal 4 23" xfId="166"/>
    <cellStyle name="Normal 4 24" xfId="167"/>
    <cellStyle name="Normal 4 25" xfId="168"/>
    <cellStyle name="Normal 4 26" xfId="169"/>
    <cellStyle name="Normal 4 27" xfId="170"/>
    <cellStyle name="Normal 4 3" xfId="171"/>
    <cellStyle name="Normal 4 4" xfId="172"/>
    <cellStyle name="Normal 4 5" xfId="173"/>
    <cellStyle name="Normal 4 6" xfId="174"/>
    <cellStyle name="Normal 4 7" xfId="175"/>
    <cellStyle name="Normal 4 8" xfId="176"/>
    <cellStyle name="Normal 4 9" xfId="177"/>
    <cellStyle name="Normal 5" xfId="178"/>
    <cellStyle name="Normal 6" xfId="179"/>
    <cellStyle name="Normal 7" xfId="180"/>
    <cellStyle name="Normal 8" xfId="181"/>
    <cellStyle name="Normal 9" xfId="1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5"/>
  <sheetViews>
    <sheetView tabSelected="1" view="pageBreakPreview" topLeftCell="A22" zoomScaleNormal="100" zoomScaleSheetLayoutView="100" workbookViewId="0">
      <selection activeCell="C34" sqref="C34"/>
    </sheetView>
  </sheetViews>
  <sheetFormatPr defaultRowHeight="15.75" x14ac:dyDescent="0.25"/>
  <cols>
    <col min="1" max="1" width="9.28515625" style="7" customWidth="1"/>
    <col min="2" max="2" width="14.7109375" style="7" customWidth="1"/>
    <col min="3" max="3" width="60.7109375" style="7" customWidth="1"/>
    <col min="4" max="6" width="15.7109375" style="8" customWidth="1"/>
    <col min="7" max="7" width="30.7109375" style="36" customWidth="1"/>
    <col min="8" max="8" width="15.140625" style="9" customWidth="1"/>
    <col min="9" max="9" width="9.140625" style="9"/>
    <col min="10" max="10" width="9.85546875" style="9" bestFit="1" customWidth="1"/>
    <col min="11" max="16384" width="9.140625" style="7"/>
  </cols>
  <sheetData>
    <row r="2" spans="1:10" s="36" customFormat="1" x14ac:dyDescent="0.25">
      <c r="A2" s="40" t="s">
        <v>7</v>
      </c>
      <c r="D2" s="41"/>
      <c r="E2" s="41"/>
      <c r="F2" s="41"/>
      <c r="H2" s="42"/>
      <c r="I2" s="42"/>
      <c r="J2" s="42"/>
    </row>
    <row r="4" spans="1:10" ht="31.5" x14ac:dyDescent="0.25">
      <c r="A4" s="11" t="s">
        <v>8</v>
      </c>
      <c r="B4" s="11" t="s">
        <v>9</v>
      </c>
      <c r="C4" s="11" t="s">
        <v>10</v>
      </c>
      <c r="D4" s="11" t="s">
        <v>11</v>
      </c>
      <c r="E4" s="11" t="s">
        <v>12</v>
      </c>
      <c r="F4" s="10" t="s">
        <v>13</v>
      </c>
      <c r="G4" s="11" t="s">
        <v>14</v>
      </c>
    </row>
    <row r="5" spans="1:10" ht="31.5" x14ac:dyDescent="0.25">
      <c r="A5" s="11">
        <v>1</v>
      </c>
      <c r="B5" s="11">
        <v>104</v>
      </c>
      <c r="C5" s="12" t="s">
        <v>61</v>
      </c>
      <c r="D5" s="13" t="s">
        <v>2</v>
      </c>
      <c r="E5" s="21">
        <f>8</f>
        <v>8</v>
      </c>
      <c r="F5" s="14">
        <v>0</v>
      </c>
      <c r="G5" s="37">
        <f>E5*F5</f>
        <v>0</v>
      </c>
      <c r="H5" s="15"/>
    </row>
    <row r="6" spans="1:10" ht="31.5" x14ac:dyDescent="0.25">
      <c r="A6" s="11">
        <f>A5+1</f>
        <v>2</v>
      </c>
      <c r="B6" s="1">
        <v>104</v>
      </c>
      <c r="C6" s="2" t="s">
        <v>62</v>
      </c>
      <c r="D6" s="13" t="s">
        <v>4</v>
      </c>
      <c r="E6" s="21">
        <f>27+15</f>
        <v>42</v>
      </c>
      <c r="F6" s="14">
        <v>0</v>
      </c>
      <c r="G6" s="37">
        <f t="shared" ref="G6:G9" si="0">E6*F6</f>
        <v>0</v>
      </c>
      <c r="H6" s="15"/>
    </row>
    <row r="7" spans="1:10" ht="20.100000000000001" customHeight="1" x14ac:dyDescent="0.25">
      <c r="A7" s="11">
        <f t="shared" ref="A7:A9" si="1">A6+1</f>
        <v>3</v>
      </c>
      <c r="B7" s="3">
        <v>110</v>
      </c>
      <c r="C7" s="4" t="s">
        <v>3</v>
      </c>
      <c r="D7" s="5" t="s">
        <v>4</v>
      </c>
      <c r="E7" s="22">
        <f>5+200+2+100+2+200</f>
        <v>509</v>
      </c>
      <c r="F7" s="16">
        <v>0</v>
      </c>
      <c r="G7" s="37">
        <f t="shared" si="0"/>
        <v>0</v>
      </c>
      <c r="H7" s="15"/>
    </row>
    <row r="8" spans="1:10" ht="20.100000000000001" customHeight="1" x14ac:dyDescent="0.25">
      <c r="A8" s="11">
        <f t="shared" si="1"/>
        <v>4</v>
      </c>
      <c r="B8" s="3">
        <v>500</v>
      </c>
      <c r="C8" s="6" t="s">
        <v>16</v>
      </c>
      <c r="D8" s="13" t="s">
        <v>0</v>
      </c>
      <c r="E8" s="23">
        <f>1+1</f>
        <v>2</v>
      </c>
      <c r="F8" s="17">
        <v>0</v>
      </c>
      <c r="G8" s="37">
        <f t="shared" si="0"/>
        <v>0</v>
      </c>
      <c r="H8" s="15"/>
    </row>
    <row r="9" spans="1:10" ht="20.100000000000001" customHeight="1" x14ac:dyDescent="0.25">
      <c r="A9" s="11">
        <f t="shared" si="1"/>
        <v>5</v>
      </c>
      <c r="B9" s="3" t="s">
        <v>17</v>
      </c>
      <c r="C9" s="6" t="s">
        <v>15</v>
      </c>
      <c r="D9" s="13" t="s">
        <v>1</v>
      </c>
      <c r="E9" s="23">
        <v>1</v>
      </c>
      <c r="F9" s="17">
        <v>0</v>
      </c>
      <c r="G9" s="37">
        <f t="shared" si="0"/>
        <v>0</v>
      </c>
      <c r="H9" s="15"/>
    </row>
    <row r="10" spans="1:10" s="36" customFormat="1" ht="20.100000000000001" customHeight="1" x14ac:dyDescent="0.25">
      <c r="A10" s="50" t="s">
        <v>18</v>
      </c>
      <c r="B10" s="50"/>
      <c r="C10" s="50"/>
      <c r="D10" s="50"/>
      <c r="E10" s="50"/>
      <c r="F10" s="50"/>
      <c r="G10" s="35">
        <f>SUM(G5:G9)</f>
        <v>0</v>
      </c>
      <c r="H10" s="43"/>
      <c r="I10" s="42"/>
      <c r="J10" s="42"/>
    </row>
    <row r="13" spans="1:10" s="36" customFormat="1" x14ac:dyDescent="0.25">
      <c r="A13" s="40" t="s">
        <v>19</v>
      </c>
      <c r="D13" s="41"/>
      <c r="E13" s="41"/>
      <c r="F13" s="41"/>
      <c r="H13" s="42"/>
      <c r="I13" s="42"/>
      <c r="J13" s="42"/>
    </row>
    <row r="15" spans="1:10" ht="31.5" x14ac:dyDescent="0.25">
      <c r="A15" s="11" t="s">
        <v>8</v>
      </c>
      <c r="B15" s="11" t="s">
        <v>9</v>
      </c>
      <c r="C15" s="11" t="s">
        <v>10</v>
      </c>
      <c r="D15" s="11" t="s">
        <v>11</v>
      </c>
      <c r="E15" s="11" t="s">
        <v>12</v>
      </c>
      <c r="F15" s="10" t="s">
        <v>13</v>
      </c>
      <c r="G15" s="11" t="s">
        <v>14</v>
      </c>
    </row>
    <row r="16" spans="1:10" ht="20.100000000000001" customHeight="1" x14ac:dyDescent="0.25">
      <c r="A16" s="11">
        <f>A9+1</f>
        <v>6</v>
      </c>
      <c r="B16" s="46">
        <v>360</v>
      </c>
      <c r="C16" s="20" t="s">
        <v>23</v>
      </c>
      <c r="D16" s="13" t="s">
        <v>2</v>
      </c>
      <c r="E16" s="23">
        <v>200</v>
      </c>
      <c r="F16" s="17">
        <v>0</v>
      </c>
      <c r="G16" s="37">
        <f>E16*F16</f>
        <v>0</v>
      </c>
      <c r="H16" s="15"/>
    </row>
    <row r="17" spans="1:10" ht="20.100000000000001" customHeight="1" x14ac:dyDescent="0.25">
      <c r="A17" s="11">
        <f>A16+1</f>
        <v>7</v>
      </c>
      <c r="B17" s="45">
        <v>433</v>
      </c>
      <c r="C17" s="12" t="s">
        <v>22</v>
      </c>
      <c r="D17" s="13" t="s">
        <v>2</v>
      </c>
      <c r="E17" s="23">
        <v>233</v>
      </c>
      <c r="F17" s="17">
        <v>0</v>
      </c>
      <c r="G17" s="37">
        <f t="shared" ref="G17:G22" si="2">E17*F17</f>
        <v>0</v>
      </c>
      <c r="H17" s="15"/>
    </row>
    <row r="18" spans="1:10" ht="20.100000000000001" customHeight="1" x14ac:dyDescent="0.25">
      <c r="A18" s="11">
        <f t="shared" ref="A18:A22" si="3">A17+1</f>
        <v>8</v>
      </c>
      <c r="B18" s="46">
        <v>530</v>
      </c>
      <c r="C18" s="20" t="s">
        <v>24</v>
      </c>
      <c r="D18" s="13" t="s">
        <v>5</v>
      </c>
      <c r="E18" s="23">
        <v>240</v>
      </c>
      <c r="F18" s="17">
        <v>0</v>
      </c>
      <c r="G18" s="37">
        <f t="shared" si="2"/>
        <v>0</v>
      </c>
      <c r="H18" s="15"/>
    </row>
    <row r="19" spans="1:10" ht="20.100000000000001" customHeight="1" x14ac:dyDescent="0.25">
      <c r="A19" s="11">
        <f t="shared" si="3"/>
        <v>9</v>
      </c>
      <c r="B19" s="46">
        <v>530</v>
      </c>
      <c r="C19" s="20" t="s">
        <v>20</v>
      </c>
      <c r="D19" s="13" t="s">
        <v>2</v>
      </c>
      <c r="E19" s="23">
        <f>48+650+1126+60+700</f>
        <v>2584</v>
      </c>
      <c r="F19" s="17">
        <v>0</v>
      </c>
      <c r="G19" s="37">
        <f t="shared" si="2"/>
        <v>0</v>
      </c>
      <c r="H19" s="15"/>
    </row>
    <row r="20" spans="1:10" ht="20.100000000000001" customHeight="1" x14ac:dyDescent="0.25">
      <c r="A20" s="11">
        <f t="shared" si="3"/>
        <v>10</v>
      </c>
      <c r="B20" s="46">
        <v>530</v>
      </c>
      <c r="C20" s="20" t="s">
        <v>26</v>
      </c>
      <c r="D20" s="13" t="s">
        <v>0</v>
      </c>
      <c r="E20" s="23">
        <v>2</v>
      </c>
      <c r="F20" s="17">
        <v>0</v>
      </c>
      <c r="G20" s="37">
        <f t="shared" si="2"/>
        <v>0</v>
      </c>
      <c r="H20" s="15"/>
    </row>
    <row r="21" spans="1:10" ht="20.100000000000001" customHeight="1" x14ac:dyDescent="0.25">
      <c r="A21" s="11">
        <f t="shared" si="3"/>
        <v>11</v>
      </c>
      <c r="B21" s="46">
        <v>530</v>
      </c>
      <c r="C21" s="20" t="s">
        <v>21</v>
      </c>
      <c r="D21" s="13" t="s">
        <v>0</v>
      </c>
      <c r="E21" s="23">
        <f>1+1+4+2</f>
        <v>8</v>
      </c>
      <c r="F21" s="17">
        <v>0</v>
      </c>
      <c r="G21" s="37">
        <f t="shared" si="2"/>
        <v>0</v>
      </c>
      <c r="H21" s="15"/>
    </row>
    <row r="22" spans="1:10" ht="20.100000000000001" customHeight="1" x14ac:dyDescent="0.25">
      <c r="A22" s="11">
        <f t="shared" si="3"/>
        <v>12</v>
      </c>
      <c r="B22" s="46">
        <v>530</v>
      </c>
      <c r="C22" s="20" t="s">
        <v>25</v>
      </c>
      <c r="D22" s="13" t="s">
        <v>0</v>
      </c>
      <c r="E22" s="23">
        <v>2</v>
      </c>
      <c r="F22" s="17">
        <v>0</v>
      </c>
      <c r="G22" s="37">
        <f t="shared" si="2"/>
        <v>0</v>
      </c>
      <c r="H22" s="15"/>
    </row>
    <row r="23" spans="1:10" s="36" customFormat="1" ht="20.100000000000001" customHeight="1" x14ac:dyDescent="0.25">
      <c r="A23" s="50" t="s">
        <v>27</v>
      </c>
      <c r="B23" s="50"/>
      <c r="C23" s="50"/>
      <c r="D23" s="50"/>
      <c r="E23" s="50"/>
      <c r="F23" s="50"/>
      <c r="G23" s="35">
        <f>SUM(G16:G22)</f>
        <v>0</v>
      </c>
      <c r="H23" s="43"/>
      <c r="I23" s="42"/>
      <c r="J23" s="44"/>
    </row>
    <row r="26" spans="1:10" s="36" customFormat="1" x14ac:dyDescent="0.25">
      <c r="A26" s="40" t="s">
        <v>28</v>
      </c>
      <c r="D26" s="41"/>
      <c r="E26" s="41"/>
      <c r="F26" s="41"/>
      <c r="H26" s="42"/>
      <c r="I26" s="42"/>
      <c r="J26" s="42"/>
    </row>
    <row r="28" spans="1:10" ht="31.5" x14ac:dyDescent="0.25">
      <c r="A28" s="11" t="s">
        <v>8</v>
      </c>
      <c r="B28" s="11" t="s">
        <v>9</v>
      </c>
      <c r="C28" s="11" t="s">
        <v>10</v>
      </c>
      <c r="D28" s="11" t="s">
        <v>11</v>
      </c>
      <c r="E28" s="11" t="s">
        <v>12</v>
      </c>
      <c r="F28" s="10" t="s">
        <v>13</v>
      </c>
      <c r="G28" s="11" t="s">
        <v>14</v>
      </c>
    </row>
    <row r="29" spans="1:10" ht="20.100000000000001" customHeight="1" x14ac:dyDescent="0.25">
      <c r="A29" s="3">
        <f>A22+1</f>
        <v>13</v>
      </c>
      <c r="B29" s="47">
        <v>460</v>
      </c>
      <c r="C29" s="32" t="s">
        <v>29</v>
      </c>
      <c r="D29" s="13" t="s">
        <v>5</v>
      </c>
      <c r="E29" s="26">
        <v>20</v>
      </c>
      <c r="F29" s="17">
        <v>0</v>
      </c>
      <c r="G29" s="34">
        <f>E29*F29</f>
        <v>0</v>
      </c>
      <c r="H29" s="15"/>
    </row>
    <row r="30" spans="1:10" ht="20.100000000000001" customHeight="1" x14ac:dyDescent="0.25">
      <c r="A30" s="3">
        <f>A29+1</f>
        <v>14</v>
      </c>
      <c r="B30" s="24">
        <v>463</v>
      </c>
      <c r="C30" s="25" t="s">
        <v>30</v>
      </c>
      <c r="D30" s="13" t="s">
        <v>0</v>
      </c>
      <c r="E30" s="26">
        <v>4</v>
      </c>
      <c r="F30" s="17">
        <v>0</v>
      </c>
      <c r="G30" s="34">
        <f t="shared" ref="G30:G31" si="4">E30*F30</f>
        <v>0</v>
      </c>
      <c r="H30" s="15"/>
    </row>
    <row r="31" spans="1:10" ht="20.100000000000001" customHeight="1" x14ac:dyDescent="0.25">
      <c r="A31" s="3">
        <f>A30+1</f>
        <v>15</v>
      </c>
      <c r="B31" s="47">
        <v>473</v>
      </c>
      <c r="C31" s="25" t="s">
        <v>31</v>
      </c>
      <c r="D31" s="13" t="s">
        <v>0</v>
      </c>
      <c r="E31" s="26">
        <v>5</v>
      </c>
      <c r="F31" s="17">
        <v>0</v>
      </c>
      <c r="G31" s="34">
        <f t="shared" si="4"/>
        <v>0</v>
      </c>
      <c r="H31" s="15"/>
    </row>
    <row r="32" spans="1:10" s="36" customFormat="1" ht="20.100000000000001" customHeight="1" x14ac:dyDescent="0.25">
      <c r="A32" s="50" t="s">
        <v>32</v>
      </c>
      <c r="B32" s="50"/>
      <c r="C32" s="50"/>
      <c r="D32" s="50"/>
      <c r="E32" s="50"/>
      <c r="F32" s="50"/>
      <c r="G32" s="35">
        <f>SUM(G29:G31)</f>
        <v>0</v>
      </c>
      <c r="H32" s="43"/>
      <c r="I32" s="42"/>
      <c r="J32" s="42"/>
    </row>
    <row r="35" spans="1:10" s="36" customFormat="1" x14ac:dyDescent="0.25">
      <c r="A35" s="40" t="s">
        <v>33</v>
      </c>
      <c r="D35" s="41"/>
      <c r="E35" s="41"/>
      <c r="F35" s="41"/>
      <c r="H35" s="42"/>
      <c r="I35" s="42"/>
      <c r="J35" s="42"/>
    </row>
    <row r="37" spans="1:10" ht="31.5" x14ac:dyDescent="0.25">
      <c r="A37" s="11" t="s">
        <v>8</v>
      </c>
      <c r="B37" s="11" t="s">
        <v>9</v>
      </c>
      <c r="C37" s="11" t="s">
        <v>10</v>
      </c>
      <c r="D37" s="11" t="s">
        <v>11</v>
      </c>
      <c r="E37" s="11" t="s">
        <v>12</v>
      </c>
      <c r="F37" s="10" t="s">
        <v>13</v>
      </c>
      <c r="G37" s="11" t="s">
        <v>14</v>
      </c>
    </row>
    <row r="38" spans="1:10" ht="20.100000000000001" customHeight="1" x14ac:dyDescent="0.25">
      <c r="A38" s="3">
        <f>A31+1</f>
        <v>16</v>
      </c>
      <c r="B38" s="19">
        <v>624</v>
      </c>
      <c r="C38" s="29" t="s">
        <v>34</v>
      </c>
      <c r="D38" s="13" t="s">
        <v>0</v>
      </c>
      <c r="E38" s="28">
        <f>6+6+5+1</f>
        <v>18</v>
      </c>
      <c r="F38" s="17">
        <v>0</v>
      </c>
      <c r="G38" s="34">
        <f>E38*F38</f>
        <v>0</v>
      </c>
      <c r="H38" s="15"/>
    </row>
    <row r="39" spans="1:10" ht="31.5" x14ac:dyDescent="0.25">
      <c r="A39" s="3">
        <f>A38+1</f>
        <v>17</v>
      </c>
      <c r="B39" s="19">
        <v>660</v>
      </c>
      <c r="C39" s="33" t="s">
        <v>36</v>
      </c>
      <c r="D39" s="13" t="s">
        <v>5</v>
      </c>
      <c r="E39" s="28">
        <v>100</v>
      </c>
      <c r="F39" s="17">
        <v>0</v>
      </c>
      <c r="G39" s="34">
        <f t="shared" ref="G39:G45" si="5">E39*F39</f>
        <v>0</v>
      </c>
      <c r="H39" s="15"/>
    </row>
    <row r="40" spans="1:10" ht="31.5" x14ac:dyDescent="0.25">
      <c r="A40" s="3">
        <f t="shared" ref="A40:A45" si="6">A39+1</f>
        <v>18</v>
      </c>
      <c r="B40" s="19">
        <v>660</v>
      </c>
      <c r="C40" s="33" t="s">
        <v>37</v>
      </c>
      <c r="D40" s="13" t="s">
        <v>5</v>
      </c>
      <c r="E40" s="28">
        <v>70</v>
      </c>
      <c r="F40" s="17">
        <v>0</v>
      </c>
      <c r="G40" s="34">
        <f t="shared" si="5"/>
        <v>0</v>
      </c>
      <c r="H40" s="15"/>
    </row>
    <row r="41" spans="1:10" ht="31.5" x14ac:dyDescent="0.25">
      <c r="A41" s="3">
        <f t="shared" si="6"/>
        <v>19</v>
      </c>
      <c r="B41" s="19">
        <v>660</v>
      </c>
      <c r="C41" s="33" t="s">
        <v>35</v>
      </c>
      <c r="D41" s="13" t="s">
        <v>5</v>
      </c>
      <c r="E41" s="28">
        <f>27+50+270+120</f>
        <v>467</v>
      </c>
      <c r="F41" s="17">
        <v>0</v>
      </c>
      <c r="G41" s="34">
        <f t="shared" si="5"/>
        <v>0</v>
      </c>
      <c r="H41" s="15"/>
    </row>
    <row r="42" spans="1:10" ht="31.5" x14ac:dyDescent="0.25">
      <c r="A42" s="3">
        <f t="shared" si="6"/>
        <v>20</v>
      </c>
      <c r="B42" s="19">
        <v>660</v>
      </c>
      <c r="C42" s="33" t="s">
        <v>38</v>
      </c>
      <c r="D42" s="13" t="s">
        <v>0</v>
      </c>
      <c r="E42" s="28">
        <v>1</v>
      </c>
      <c r="F42" s="17">
        <v>0</v>
      </c>
      <c r="G42" s="34">
        <f t="shared" si="5"/>
        <v>0</v>
      </c>
      <c r="H42" s="15"/>
    </row>
    <row r="43" spans="1:10" ht="31.5" x14ac:dyDescent="0.25">
      <c r="A43" s="3">
        <f t="shared" si="6"/>
        <v>21</v>
      </c>
      <c r="B43" s="19">
        <v>660</v>
      </c>
      <c r="C43" s="33" t="s">
        <v>39</v>
      </c>
      <c r="D43" s="13" t="s">
        <v>0</v>
      </c>
      <c r="E43" s="28">
        <v>1</v>
      </c>
      <c r="F43" s="17">
        <v>0</v>
      </c>
      <c r="G43" s="34">
        <f t="shared" si="5"/>
        <v>0</v>
      </c>
      <c r="H43" s="15"/>
    </row>
    <row r="44" spans="1:10" ht="31.5" x14ac:dyDescent="0.25">
      <c r="A44" s="3">
        <f t="shared" si="6"/>
        <v>22</v>
      </c>
      <c r="B44" s="19">
        <v>660</v>
      </c>
      <c r="C44" s="33" t="s">
        <v>40</v>
      </c>
      <c r="D44" s="13" t="s">
        <v>0</v>
      </c>
      <c r="E44" s="28">
        <f>14+14+14+108</f>
        <v>150</v>
      </c>
      <c r="F44" s="17">
        <v>0</v>
      </c>
      <c r="G44" s="34">
        <f t="shared" si="5"/>
        <v>0</v>
      </c>
      <c r="H44" s="15"/>
    </row>
    <row r="45" spans="1:10" ht="31.5" x14ac:dyDescent="0.25">
      <c r="A45" s="3">
        <f t="shared" si="6"/>
        <v>23</v>
      </c>
      <c r="B45" s="19">
        <v>663</v>
      </c>
      <c r="C45" s="33" t="s">
        <v>41</v>
      </c>
      <c r="D45" s="13" t="s">
        <v>0</v>
      </c>
      <c r="E45" s="28">
        <v>50</v>
      </c>
      <c r="F45" s="17">
        <v>0</v>
      </c>
      <c r="G45" s="34">
        <f t="shared" si="5"/>
        <v>0</v>
      </c>
      <c r="H45" s="15"/>
    </row>
    <row r="46" spans="1:10" s="36" customFormat="1" ht="20.100000000000001" customHeight="1" x14ac:dyDescent="0.25">
      <c r="A46" s="50" t="s">
        <v>42</v>
      </c>
      <c r="B46" s="50"/>
      <c r="C46" s="50"/>
      <c r="D46" s="50"/>
      <c r="E46" s="50"/>
      <c r="F46" s="50"/>
      <c r="G46" s="35">
        <f>SUM(G38:G45)</f>
        <v>0</v>
      </c>
      <c r="H46" s="43"/>
      <c r="I46" s="42"/>
      <c r="J46" s="42"/>
    </row>
    <row r="49" spans="1:10" s="36" customFormat="1" x14ac:dyDescent="0.25">
      <c r="A49" s="40" t="s">
        <v>43</v>
      </c>
      <c r="D49" s="41"/>
      <c r="E49" s="41"/>
      <c r="F49" s="41"/>
      <c r="H49" s="42"/>
      <c r="I49" s="42"/>
      <c r="J49" s="42"/>
    </row>
    <row r="51" spans="1:10" ht="31.5" x14ac:dyDescent="0.25">
      <c r="A51" s="11" t="s">
        <v>8</v>
      </c>
      <c r="B51" s="11" t="s">
        <v>9</v>
      </c>
      <c r="C51" s="11" t="s">
        <v>10</v>
      </c>
      <c r="D51" s="11" t="s">
        <v>11</v>
      </c>
      <c r="E51" s="11" t="s">
        <v>12</v>
      </c>
      <c r="F51" s="10" t="s">
        <v>13</v>
      </c>
      <c r="G51" s="11" t="s">
        <v>14</v>
      </c>
    </row>
    <row r="52" spans="1:10" ht="20.100000000000001" customHeight="1" x14ac:dyDescent="0.25">
      <c r="A52" s="3">
        <f>A45+1</f>
        <v>24</v>
      </c>
      <c r="B52" s="27">
        <v>671</v>
      </c>
      <c r="C52" s="32" t="s">
        <v>44</v>
      </c>
      <c r="D52" s="13" t="s">
        <v>1</v>
      </c>
      <c r="E52" s="26">
        <f>1</f>
        <v>1</v>
      </c>
      <c r="F52" s="17">
        <v>0</v>
      </c>
      <c r="G52" s="34">
        <f>E52*F52</f>
        <v>0</v>
      </c>
      <c r="H52" s="15"/>
    </row>
    <row r="53" spans="1:10" ht="20.100000000000001" customHeight="1" x14ac:dyDescent="0.25">
      <c r="A53" s="49" t="s">
        <v>45</v>
      </c>
      <c r="B53" s="49"/>
      <c r="C53" s="49"/>
      <c r="D53" s="49"/>
      <c r="E53" s="49"/>
      <c r="F53" s="49"/>
      <c r="G53" s="35">
        <f>G52</f>
        <v>0</v>
      </c>
    </row>
    <row r="56" spans="1:10" s="36" customFormat="1" x14ac:dyDescent="0.25">
      <c r="A56" s="40" t="s">
        <v>46</v>
      </c>
      <c r="D56" s="41"/>
      <c r="E56" s="41"/>
      <c r="F56" s="41"/>
      <c r="H56" s="42"/>
      <c r="I56" s="42"/>
      <c r="J56" s="42"/>
    </row>
    <row r="58" spans="1:10" ht="31.5" x14ac:dyDescent="0.25">
      <c r="A58" s="11" t="s">
        <v>8</v>
      </c>
      <c r="B58" s="11" t="s">
        <v>9</v>
      </c>
      <c r="C58" s="11" t="s">
        <v>10</v>
      </c>
      <c r="D58" s="11" t="s">
        <v>11</v>
      </c>
      <c r="E58" s="11" t="s">
        <v>12</v>
      </c>
      <c r="F58" s="11" t="s">
        <v>13</v>
      </c>
      <c r="G58" s="11" t="s">
        <v>14</v>
      </c>
    </row>
    <row r="59" spans="1:10" ht="20.100000000000001" customHeight="1" x14ac:dyDescent="0.25">
      <c r="A59" s="3">
        <f>A52+1</f>
        <v>25</v>
      </c>
      <c r="B59" s="48">
        <v>162</v>
      </c>
      <c r="C59" s="20" t="s">
        <v>47</v>
      </c>
      <c r="D59" s="13" t="s">
        <v>2</v>
      </c>
      <c r="E59" s="26">
        <f>38+350+8+430+8+1866</f>
        <v>2700</v>
      </c>
      <c r="F59" s="17">
        <v>0</v>
      </c>
      <c r="G59" s="34">
        <f>E59*F59</f>
        <v>0</v>
      </c>
      <c r="H59" s="15"/>
    </row>
    <row r="60" spans="1:10" ht="47.25" x14ac:dyDescent="0.25">
      <c r="A60" s="3">
        <f>A59+1</f>
        <v>26</v>
      </c>
      <c r="B60" s="3">
        <v>700</v>
      </c>
      <c r="C60" s="20" t="s">
        <v>52</v>
      </c>
      <c r="D60" s="3" t="s">
        <v>0</v>
      </c>
      <c r="E60" s="30">
        <v>2</v>
      </c>
      <c r="F60" s="17">
        <v>0</v>
      </c>
      <c r="G60" s="34">
        <f>E60*F60</f>
        <v>0</v>
      </c>
      <c r="H60" s="15"/>
    </row>
    <row r="61" spans="1:10" ht="31.5" x14ac:dyDescent="0.25">
      <c r="A61" s="3">
        <f t="shared" ref="A61:A64" si="7">A60+1</f>
        <v>27</v>
      </c>
      <c r="B61" s="46">
        <v>713</v>
      </c>
      <c r="C61" s="29" t="s">
        <v>48</v>
      </c>
      <c r="D61" s="13" t="s">
        <v>5</v>
      </c>
      <c r="E61" s="26">
        <v>16</v>
      </c>
      <c r="F61" s="17">
        <v>0</v>
      </c>
      <c r="G61" s="34">
        <f t="shared" ref="G61:G64" si="8">E61*F61</f>
        <v>0</v>
      </c>
      <c r="H61" s="15"/>
    </row>
    <row r="62" spans="1:10" ht="47.25" x14ac:dyDescent="0.25">
      <c r="A62" s="3">
        <f t="shared" si="7"/>
        <v>28</v>
      </c>
      <c r="B62" s="47">
        <v>741</v>
      </c>
      <c r="C62" s="25" t="s">
        <v>49</v>
      </c>
      <c r="D62" s="13" t="s">
        <v>0</v>
      </c>
      <c r="E62" s="26">
        <f>4+1+3+1</f>
        <v>9</v>
      </c>
      <c r="F62" s="17">
        <v>0</v>
      </c>
      <c r="G62" s="34">
        <f t="shared" si="8"/>
        <v>0</v>
      </c>
      <c r="H62" s="15"/>
    </row>
    <row r="63" spans="1:10" x14ac:dyDescent="0.25">
      <c r="A63" s="3">
        <f t="shared" si="7"/>
        <v>29</v>
      </c>
      <c r="B63" s="3">
        <v>751</v>
      </c>
      <c r="C63" s="31" t="s">
        <v>51</v>
      </c>
      <c r="D63" s="3" t="s">
        <v>53</v>
      </c>
      <c r="E63" s="30">
        <v>2</v>
      </c>
      <c r="F63" s="17">
        <v>0</v>
      </c>
      <c r="G63" s="34">
        <f t="shared" si="8"/>
        <v>0</v>
      </c>
      <c r="H63" s="15"/>
    </row>
    <row r="64" spans="1:10" x14ac:dyDescent="0.25">
      <c r="A64" s="3">
        <f t="shared" si="7"/>
        <v>30</v>
      </c>
      <c r="B64" s="19" t="s">
        <v>59</v>
      </c>
      <c r="C64" s="29" t="s">
        <v>50</v>
      </c>
      <c r="D64" s="13" t="s">
        <v>5</v>
      </c>
      <c r="E64" s="26">
        <v>802</v>
      </c>
      <c r="F64" s="17">
        <v>0</v>
      </c>
      <c r="G64" s="34">
        <f t="shared" si="8"/>
        <v>0</v>
      </c>
      <c r="H64" s="15"/>
    </row>
    <row r="65" spans="1:10" s="36" customFormat="1" x14ac:dyDescent="0.25">
      <c r="A65" s="50" t="s">
        <v>55</v>
      </c>
      <c r="B65" s="50"/>
      <c r="C65" s="50"/>
      <c r="D65" s="50"/>
      <c r="E65" s="50"/>
      <c r="F65" s="50"/>
      <c r="G65" s="35">
        <f>SUM(G59:G64)</f>
        <v>0</v>
      </c>
      <c r="H65" s="43"/>
      <c r="I65" s="42"/>
      <c r="J65" s="42"/>
    </row>
    <row r="66" spans="1:10" x14ac:dyDescent="0.25">
      <c r="A66" s="18"/>
      <c r="B66" s="18"/>
      <c r="C66" s="18"/>
      <c r="D66" s="18"/>
      <c r="E66" s="18"/>
      <c r="F66" s="18"/>
      <c r="G66" s="38"/>
    </row>
    <row r="68" spans="1:10" s="36" customFormat="1" x14ac:dyDescent="0.25">
      <c r="A68" s="40" t="s">
        <v>54</v>
      </c>
      <c r="D68" s="41"/>
      <c r="E68" s="41"/>
      <c r="F68" s="41"/>
      <c r="H68" s="42"/>
      <c r="I68" s="42"/>
      <c r="J68" s="42"/>
    </row>
    <row r="70" spans="1:10" ht="31.5" x14ac:dyDescent="0.25">
      <c r="A70" s="11" t="s">
        <v>8</v>
      </c>
      <c r="B70" s="11" t="s">
        <v>9</v>
      </c>
      <c r="C70" s="11" t="s">
        <v>10</v>
      </c>
      <c r="D70" s="11" t="s">
        <v>11</v>
      </c>
      <c r="E70" s="11" t="s">
        <v>12</v>
      </c>
      <c r="F70" s="10" t="s">
        <v>13</v>
      </c>
      <c r="G70" s="11" t="s">
        <v>14</v>
      </c>
    </row>
    <row r="71" spans="1:10" x14ac:dyDescent="0.25">
      <c r="A71" s="3">
        <f>A64+1</f>
        <v>31</v>
      </c>
      <c r="B71" s="24">
        <v>130</v>
      </c>
      <c r="C71" s="25" t="s">
        <v>6</v>
      </c>
      <c r="D71" s="13" t="s">
        <v>4</v>
      </c>
      <c r="E71" s="26">
        <v>5</v>
      </c>
      <c r="F71" s="17">
        <v>0</v>
      </c>
      <c r="G71" s="34">
        <f>E71*F71</f>
        <v>0</v>
      </c>
      <c r="H71" s="15"/>
    </row>
    <row r="72" spans="1:10" ht="31.5" x14ac:dyDescent="0.25">
      <c r="A72" s="3">
        <f>A71+1</f>
        <v>32</v>
      </c>
      <c r="B72" s="24">
        <v>672</v>
      </c>
      <c r="C72" s="6" t="s">
        <v>60</v>
      </c>
      <c r="D72" s="13" t="s">
        <v>56</v>
      </c>
      <c r="E72" s="26">
        <v>25</v>
      </c>
      <c r="F72" s="17">
        <v>0</v>
      </c>
      <c r="G72" s="34">
        <f t="shared" ref="G72" si="9">E72*F72</f>
        <v>0</v>
      </c>
      <c r="H72" s="15"/>
    </row>
    <row r="73" spans="1:10" s="36" customFormat="1" x14ac:dyDescent="0.25">
      <c r="A73" s="50" t="s">
        <v>57</v>
      </c>
      <c r="B73" s="50"/>
      <c r="C73" s="50"/>
      <c r="D73" s="50"/>
      <c r="E73" s="50"/>
      <c r="F73" s="50"/>
      <c r="G73" s="35">
        <f>SUM(G71:G72)</f>
        <v>0</v>
      </c>
      <c r="H73" s="43"/>
      <c r="I73" s="42"/>
      <c r="J73" s="42"/>
    </row>
    <row r="74" spans="1:10" x14ac:dyDescent="0.25">
      <c r="G74" s="39"/>
    </row>
    <row r="75" spans="1:10" s="36" customFormat="1" x14ac:dyDescent="0.25">
      <c r="A75" s="50" t="s">
        <v>58</v>
      </c>
      <c r="B75" s="50"/>
      <c r="C75" s="50"/>
      <c r="D75" s="50"/>
      <c r="E75" s="50"/>
      <c r="F75" s="50"/>
      <c r="G75" s="35">
        <f>G10+G23+G32+G46+G53+G65+G73</f>
        <v>0</v>
      </c>
      <c r="H75" s="43"/>
      <c r="I75" s="42"/>
      <c r="J75" s="44"/>
    </row>
  </sheetData>
  <sheetProtection algorithmName="SHA-512" hashValue="MAa5ZDktlHzkjTLS4QQqpZSAEMXKZwAQgVQmmsMBB0rVb5ZCt95YiSKU9odd83ISfPdJ3WcYaevy3UNwNVA+0A==" saltValue="YEsU+IbDhwf13hqHD7eOWw==" spinCount="100000" sheet="1" objects="1" scenarios="1"/>
  <mergeCells count="8">
    <mergeCell ref="A53:F53"/>
    <mergeCell ref="A65:F65"/>
    <mergeCell ref="A73:F73"/>
    <mergeCell ref="A75:F75"/>
    <mergeCell ref="A10:F10"/>
    <mergeCell ref="A23:F23"/>
    <mergeCell ref="A32:F32"/>
    <mergeCell ref="A46:F46"/>
  </mergeCells>
  <pageMargins left="0.7" right="0.7" top="0.75" bottom="0.75" header="0.3" footer="0.3"/>
  <pageSetup scale="55" fitToHeight="0" orientation="portrait" r:id="rId1"/>
  <headerFooter>
    <oddHeader>&amp;L&amp;14Sidewalk Improvements Precinct 1 and 4
for Fort Bend County&amp;C&amp;14BID 23-014&amp;R&amp;14Bid Form</oddHeader>
    <oddFooter>&amp;C&amp;14&amp;P of &amp;N&amp;R&amp;14Initials of Bidder:__________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Meroniuc</dc:creator>
  <cp:lastModifiedBy>Kovar, Jaime</cp:lastModifiedBy>
  <cp:lastPrinted>2022-10-20T21:31:28Z</cp:lastPrinted>
  <dcterms:created xsi:type="dcterms:W3CDTF">2022-10-20T17:08:57Z</dcterms:created>
  <dcterms:modified xsi:type="dcterms:W3CDTF">2022-10-25T20:35:07Z</dcterms:modified>
</cp:coreProperties>
</file>